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_1_ATHENA_e_VIRTTUS\h08__Gravacao-Video-sobre-VaR e Stop Loss - 26 mar 2020\"/>
    </mc:Choice>
  </mc:AlternateContent>
  <xr:revisionPtr revIDLastSave="0" documentId="13_ncr:1_{D49C6BC2-4A2D-4B99-B992-8A6B595DFC8A}" xr6:coauthVersionLast="45" xr6:coauthVersionMax="45" xr10:uidLastSave="{00000000-0000-0000-0000-000000000000}"/>
  <bookViews>
    <workbookView xWindow="22932" yWindow="-108" windowWidth="23256" windowHeight="13176" tabRatio="497" activeTab="4" xr2:uid="{CA8FE157-4F35-4ED2-96A5-2DFE7861E0EA}"/>
  </bookViews>
  <sheets>
    <sheet name="Sheet1" sheetId="5" r:id="rId1"/>
    <sheet name="Sheet2" sheetId="7" r:id="rId2"/>
    <sheet name="Sheet3" sheetId="6" r:id="rId3"/>
    <sheet name="Sheet4" sheetId="10" r:id="rId4"/>
    <sheet name="Sheet5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7" i="9" l="1"/>
  <c r="D128" i="9" s="1"/>
  <c r="D129" i="9" s="1"/>
  <c r="D130" i="9" s="1"/>
  <c r="D131" i="9" s="1"/>
  <c r="D132" i="9" s="1"/>
  <c r="D133" i="9" s="1"/>
  <c r="D134" i="9" s="1"/>
  <c r="D135" i="9" s="1"/>
  <c r="D136" i="9" s="1"/>
  <c r="D126" i="9"/>
  <c r="D125" i="9"/>
  <c r="D64" i="10"/>
  <c r="D65" i="10" s="1"/>
  <c r="D66" i="10" s="1"/>
  <c r="D63" i="10"/>
  <c r="D62" i="10"/>
  <c r="D61" i="10"/>
  <c r="J56" i="10"/>
  <c r="J17" i="10"/>
  <c r="D4" i="6"/>
  <c r="C4" i="6"/>
  <c r="C16" i="5"/>
  <c r="D26" i="7" l="1"/>
  <c r="E4" i="6"/>
  <c r="D5" i="6"/>
  <c r="D6" i="6"/>
  <c r="D7" i="6"/>
  <c r="D8" i="6"/>
  <c r="D9" i="6"/>
  <c r="D10" i="6"/>
  <c r="E10" i="6" s="1"/>
  <c r="D11" i="6"/>
  <c r="C5" i="6"/>
  <c r="C6" i="6"/>
  <c r="C7" i="6"/>
  <c r="C8" i="6"/>
  <c r="C9" i="6"/>
  <c r="C10" i="6"/>
  <c r="C11" i="6"/>
  <c r="E6" i="6" l="1"/>
  <c r="E9" i="6"/>
  <c r="E5" i="6"/>
  <c r="I17" i="6" s="1"/>
  <c r="E8" i="6"/>
  <c r="E7" i="6"/>
  <c r="E11" i="6"/>
  <c r="I22" i="10"/>
  <c r="I23" i="10"/>
  <c r="I24" i="10"/>
  <c r="I25" i="10"/>
  <c r="I27" i="10"/>
  <c r="I28" i="10"/>
  <c r="I29" i="10"/>
  <c r="I30" i="10"/>
  <c r="I32" i="10"/>
  <c r="I33" i="10"/>
  <c r="I34" i="10"/>
  <c r="I35" i="10"/>
  <c r="I37" i="10"/>
  <c r="I38" i="10"/>
  <c r="I39" i="10"/>
  <c r="I40" i="10"/>
  <c r="I42" i="10"/>
  <c r="I43" i="10"/>
  <c r="I44" i="10"/>
  <c r="I45" i="10"/>
  <c r="I47" i="10"/>
  <c r="I48" i="10"/>
  <c r="I49" i="10"/>
  <c r="I50" i="10"/>
  <c r="I52" i="10"/>
  <c r="I53" i="10"/>
  <c r="I54" i="10"/>
  <c r="I55" i="10"/>
  <c r="I20" i="10"/>
  <c r="I18" i="10"/>
  <c r="I19" i="10"/>
  <c r="I17" i="10"/>
  <c r="J55" i="10"/>
  <c r="J18" i="10"/>
  <c r="J19" i="10"/>
  <c r="J20" i="10"/>
  <c r="J22" i="10"/>
  <c r="J23" i="10"/>
  <c r="J24" i="10"/>
  <c r="J25" i="10"/>
  <c r="J27" i="10"/>
  <c r="J28" i="10"/>
  <c r="J29" i="10"/>
  <c r="J30" i="10"/>
  <c r="J32" i="10"/>
  <c r="J33" i="10"/>
  <c r="J34" i="10"/>
  <c r="J35" i="10"/>
  <c r="J37" i="10"/>
  <c r="J38" i="10"/>
  <c r="J39" i="10"/>
  <c r="J40" i="10"/>
  <c r="J42" i="10"/>
  <c r="J43" i="10"/>
  <c r="J44" i="10"/>
  <c r="J45" i="10"/>
  <c r="J47" i="10"/>
  <c r="J48" i="10"/>
  <c r="J49" i="10"/>
  <c r="J50" i="10"/>
  <c r="J52" i="10"/>
  <c r="J53" i="10"/>
  <c r="J54" i="10"/>
  <c r="C117" i="9"/>
  <c r="I16" i="6" l="1"/>
  <c r="D12" i="7"/>
</calcChain>
</file>

<file path=xl/sharedStrings.xml><?xml version="1.0" encoding="utf-8"?>
<sst xmlns="http://schemas.openxmlformats.org/spreadsheetml/2006/main" count="38" uniqueCount="21">
  <si>
    <t>Parque Eólico (MWinst)</t>
  </si>
  <si>
    <t>Preço (R$/MWh)</t>
  </si>
  <si>
    <t>Distribuição de Probabilidade Discreta (%)</t>
  </si>
  <si>
    <t>Geração (MWmed)</t>
  </si>
  <si>
    <t>Proposta de Contrato-1 (CCEAL-Quant)</t>
  </si>
  <si>
    <t>Receita para venda de 16 MWmed (R$)</t>
  </si>
  <si>
    <r>
      <rPr>
        <i/>
        <sz val="20"/>
        <color theme="1"/>
        <rFont val="Calibri"/>
        <family val="2"/>
        <scheme val="minor"/>
      </rPr>
      <t>VaR</t>
    </r>
    <r>
      <rPr>
        <i/>
        <sz val="14"/>
        <color theme="1"/>
        <rFont val="Calibri"/>
        <family val="2"/>
        <scheme val="minor"/>
      </rPr>
      <t>95%</t>
    </r>
    <r>
      <rPr>
        <sz val="20"/>
        <color theme="1"/>
        <rFont val="Calibri"/>
        <family val="2"/>
        <scheme val="minor"/>
      </rPr>
      <t xml:space="preserve"> = </t>
    </r>
  </si>
  <si>
    <t>PLD (R$/MWh)</t>
  </si>
  <si>
    <t>%</t>
  </si>
  <si>
    <t>Receita (R$ milhões)</t>
  </si>
  <si>
    <r>
      <rPr>
        <i/>
        <sz val="20"/>
        <color theme="1"/>
        <rFont val="Calibri"/>
        <family val="2"/>
        <scheme val="minor"/>
      </rPr>
      <t>VaR</t>
    </r>
    <r>
      <rPr>
        <i/>
        <sz val="14"/>
        <color theme="1"/>
        <rFont val="Calibri"/>
        <family val="2"/>
        <scheme val="minor"/>
      </rPr>
      <t>88%</t>
    </r>
    <r>
      <rPr>
        <sz val="20"/>
        <color theme="1"/>
        <rFont val="Calibri"/>
        <family val="2"/>
        <scheme val="minor"/>
      </rPr>
      <t xml:space="preserve"> = </t>
    </r>
  </si>
  <si>
    <t xml:space="preserve"> </t>
  </si>
  <si>
    <t>CCEAL-Quat. (R$)</t>
  </si>
  <si>
    <t>Exposição ao PLD (R$)</t>
  </si>
  <si>
    <t>Quantidade (MWmed) (&lt;= 16)</t>
  </si>
  <si>
    <t>Garantia Física para o Mês "i" (MWmed mensal)</t>
  </si>
  <si>
    <t xml:space="preserve">Chute para a Geração para o mês (MWmed) </t>
  </si>
  <si>
    <t xml:space="preserve">Chute para o PLD para o mês (R$/MWh) </t>
  </si>
  <si>
    <t xml:space="preserve">Valor Esperado Receita para o mês (R$) </t>
  </si>
  <si>
    <t>Distribuição de Probabilidade para o mês (%)</t>
  </si>
  <si>
    <t>"=( C9*(31*24)*C10 ) + ( (C12-C9)*(31*24)*C13 )"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</si>
</sst>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&quot;R$&quot;\ #,##0.00"/>
    <numFmt numFmtId="166" formatCode="#,##0.000000"/>
    <numFmt numFmtId="167" formatCode="#,##0.0000000"/>
    <numFmt numFmtId="168" formatCode="0.000%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" fontId="0" fillId="0" borderId="0" xfId="0" applyNumberFormat="1"/>
    <xf numFmtId="164" fontId="3" fillId="2" borderId="0" xfId="0" applyNumberFormat="1" applyFont="1" applyFill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" fontId="1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8" fontId="10" fillId="0" borderId="0" xfId="1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8" fontId="10" fillId="0" borderId="1" xfId="1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 wrapText="1"/>
    </xf>
    <xf numFmtId="168" fontId="0" fillId="0" borderId="0" xfId="0" applyNumberFormat="1"/>
    <xf numFmtId="4" fontId="1" fillId="2" borderId="1" xfId="0" applyNumberFormat="1" applyFont="1" applyFill="1" applyBorder="1" applyAlignment="1">
      <alignment horizontal="center" vertical="center"/>
    </xf>
    <xf numFmtId="168" fontId="10" fillId="2" borderId="1" xfId="1" applyNumberFormat="1" applyFont="1" applyFill="1" applyBorder="1" applyAlignment="1">
      <alignment horizontal="center" vertical="center"/>
    </xf>
    <xf numFmtId="168" fontId="0" fillId="2" borderId="0" xfId="0" applyNumberFormat="1" applyFill="1"/>
    <xf numFmtId="164" fontId="0" fillId="2" borderId="1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4" fontId="0" fillId="2" borderId="0" xfId="0" applyNumberFormat="1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Sheet2!$C$18:$C$25</c:f>
              <c:numCache>
                <c:formatCode>#,##0.00</c:formatCode>
                <c:ptCount val="8"/>
                <c:pt idx="0">
                  <c:v>4.75</c:v>
                </c:pt>
                <c:pt idx="1">
                  <c:v>7.25</c:v>
                </c:pt>
                <c:pt idx="2">
                  <c:v>9.75</c:v>
                </c:pt>
                <c:pt idx="3">
                  <c:v>12.25</c:v>
                </c:pt>
                <c:pt idx="4">
                  <c:v>14.75</c:v>
                </c:pt>
                <c:pt idx="5">
                  <c:v>17.25</c:v>
                </c:pt>
                <c:pt idx="6">
                  <c:v>19.75</c:v>
                </c:pt>
                <c:pt idx="7">
                  <c:v>22.25</c:v>
                </c:pt>
              </c:numCache>
            </c:numRef>
          </c:cat>
          <c:val>
            <c:numRef>
              <c:f>Sheet2!$D$18:$D$25</c:f>
              <c:numCache>
                <c:formatCode>#,##0.00</c:formatCode>
                <c:ptCount val="8"/>
                <c:pt idx="0">
                  <c:v>5</c:v>
                </c:pt>
                <c:pt idx="1">
                  <c:v>7</c:v>
                </c:pt>
                <c:pt idx="2">
                  <c:v>15</c:v>
                </c:pt>
                <c:pt idx="3">
                  <c:v>22</c:v>
                </c:pt>
                <c:pt idx="4">
                  <c:v>25</c:v>
                </c:pt>
                <c:pt idx="5">
                  <c:v>16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9-4FD5-9F70-80C838A60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1251743"/>
        <c:axId val="1162220959"/>
      </c:barChart>
      <c:catAx>
        <c:axId val="1391251743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220959"/>
        <c:crosses val="autoZero"/>
        <c:auto val="1"/>
        <c:lblAlgn val="ctr"/>
        <c:lblOffset val="100"/>
        <c:noMultiLvlLbl val="0"/>
      </c:catAx>
      <c:valAx>
        <c:axId val="116222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251743"/>
        <c:crosses val="autoZero"/>
        <c:crossBetween val="between"/>
      </c:valAx>
      <c:spPr>
        <a:solidFill>
          <a:schemeClr val="accent5">
            <a:lumMod val="20000"/>
            <a:lumOff val="80000"/>
            <a:alpha val="18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rgbClr val="00B0F0">
            <a:tint val="66000"/>
            <a:satMod val="160000"/>
          </a:srgbClr>
        </a:gs>
        <a:gs pos="50000">
          <a:srgbClr val="00B0F0">
            <a:tint val="44500"/>
            <a:satMod val="160000"/>
          </a:srgbClr>
        </a:gs>
        <a:gs pos="100000">
          <a:srgbClr val="00B0F0">
            <a:tint val="23500"/>
            <a:satMod val="160000"/>
          </a:srgbClr>
        </a:gs>
      </a:gsLst>
      <a:path path="circle">
        <a:fillToRect r="100000" b="100000"/>
      </a:path>
      <a:tileRect l="-100000" t="-10000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Sheet2!$B$4:$C$11</c:f>
              <c:multiLvlStrCache>
                <c:ptCount val="8"/>
                <c:lvl>
                  <c:pt idx="0">
                    <c:v>6.00</c:v>
                  </c:pt>
                  <c:pt idx="1">
                    <c:v>8.50</c:v>
                  </c:pt>
                  <c:pt idx="2">
                    <c:v>11.00</c:v>
                  </c:pt>
                  <c:pt idx="3">
                    <c:v>13.50</c:v>
                  </c:pt>
                  <c:pt idx="4">
                    <c:v>16.00</c:v>
                  </c:pt>
                  <c:pt idx="5">
                    <c:v>18.50</c:v>
                  </c:pt>
                  <c:pt idx="6">
                    <c:v>21.00</c:v>
                  </c:pt>
                  <c:pt idx="7">
                    <c:v>23.50</c:v>
                  </c:pt>
                </c:lvl>
                <c:lvl>
                  <c:pt idx="0">
                    <c:v>3.50</c:v>
                  </c:pt>
                  <c:pt idx="1">
                    <c:v>6.00</c:v>
                  </c:pt>
                  <c:pt idx="2">
                    <c:v>8.50</c:v>
                  </c:pt>
                  <c:pt idx="3">
                    <c:v>11.00</c:v>
                  </c:pt>
                  <c:pt idx="4">
                    <c:v>13.50</c:v>
                  </c:pt>
                  <c:pt idx="5">
                    <c:v>16.00</c:v>
                  </c:pt>
                  <c:pt idx="6">
                    <c:v>18.50</c:v>
                  </c:pt>
                  <c:pt idx="7">
                    <c:v>21.00</c:v>
                  </c:pt>
                </c:lvl>
              </c:multiLvlStrCache>
            </c:multiLvlStrRef>
          </c:cat>
          <c:val>
            <c:numRef>
              <c:f>Sheet2!$D$4:$D$11</c:f>
              <c:numCache>
                <c:formatCode>#,##0.00</c:formatCode>
                <c:ptCount val="8"/>
                <c:pt idx="0">
                  <c:v>5</c:v>
                </c:pt>
                <c:pt idx="1">
                  <c:v>7</c:v>
                </c:pt>
                <c:pt idx="2">
                  <c:v>15</c:v>
                </c:pt>
                <c:pt idx="3">
                  <c:v>22</c:v>
                </c:pt>
                <c:pt idx="4">
                  <c:v>25</c:v>
                </c:pt>
                <c:pt idx="5">
                  <c:v>16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0-4BBD-8383-90E6A2AF5F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65221423"/>
        <c:axId val="1455722335"/>
      </c:barChart>
      <c:catAx>
        <c:axId val="1465221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722335"/>
        <c:crosses val="autoZero"/>
        <c:auto val="1"/>
        <c:lblAlgn val="ctr"/>
        <c:lblOffset val="100"/>
        <c:noMultiLvlLbl val="0"/>
      </c:catAx>
      <c:valAx>
        <c:axId val="145572233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6522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Sheet3!$E$4:$E$11</c:f>
              <c:numCache>
                <c:formatCode>#,##0.00</c:formatCode>
                <c:ptCount val="8"/>
                <c:pt idx="0">
                  <c:v>1056480</c:v>
                </c:pt>
                <c:pt idx="1">
                  <c:v>1205280</c:v>
                </c:pt>
                <c:pt idx="2">
                  <c:v>1354080</c:v>
                </c:pt>
                <c:pt idx="3">
                  <c:v>1502880</c:v>
                </c:pt>
                <c:pt idx="4">
                  <c:v>1651680</c:v>
                </c:pt>
                <c:pt idx="5">
                  <c:v>1800480</c:v>
                </c:pt>
                <c:pt idx="6">
                  <c:v>1949280</c:v>
                </c:pt>
                <c:pt idx="7">
                  <c:v>2098080</c:v>
                </c:pt>
              </c:numCache>
            </c:numRef>
          </c:cat>
          <c:val>
            <c:numRef>
              <c:f>Sheet3!$F$4:$F$11</c:f>
              <c:numCache>
                <c:formatCode>#,##0.00</c:formatCode>
                <c:ptCount val="8"/>
                <c:pt idx="0">
                  <c:v>5</c:v>
                </c:pt>
                <c:pt idx="1">
                  <c:v>7</c:v>
                </c:pt>
                <c:pt idx="2">
                  <c:v>15</c:v>
                </c:pt>
                <c:pt idx="3">
                  <c:v>22</c:v>
                </c:pt>
                <c:pt idx="4">
                  <c:v>25</c:v>
                </c:pt>
                <c:pt idx="5">
                  <c:v>16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4-4CD9-BCD9-02AEF1219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9344111"/>
        <c:axId val="1455733983"/>
      </c:barChart>
      <c:catAx>
        <c:axId val="1459344111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733983"/>
        <c:crosses val="autoZero"/>
        <c:auto val="1"/>
        <c:lblAlgn val="ctr"/>
        <c:lblOffset val="100"/>
        <c:noMultiLvlLbl val="0"/>
      </c:catAx>
      <c:valAx>
        <c:axId val="145573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9344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Sheet4!$B$60:$B$91</c:f>
              <c:numCache>
                <c:formatCode>#,##0.00</c:formatCode>
                <c:ptCount val="32"/>
                <c:pt idx="0">
                  <c:v>-386880</c:v>
                </c:pt>
                <c:pt idx="1">
                  <c:v>-89280</c:v>
                </c:pt>
                <c:pt idx="2">
                  <c:v>-52080</c:v>
                </c:pt>
                <c:pt idx="3">
                  <c:v>171120</c:v>
                </c:pt>
                <c:pt idx="4">
                  <c:v>208320</c:v>
                </c:pt>
                <c:pt idx="5">
                  <c:v>282720</c:v>
                </c:pt>
                <c:pt idx="6">
                  <c:v>394320</c:v>
                </c:pt>
                <c:pt idx="7">
                  <c:v>431520</c:v>
                </c:pt>
                <c:pt idx="8">
                  <c:v>505920</c:v>
                </c:pt>
                <c:pt idx="9">
                  <c:v>580320</c:v>
                </c:pt>
                <c:pt idx="10">
                  <c:v>617520</c:v>
                </c:pt>
                <c:pt idx="11">
                  <c:v>617520</c:v>
                </c:pt>
                <c:pt idx="12">
                  <c:v>691920</c:v>
                </c:pt>
                <c:pt idx="13">
                  <c:v>729120</c:v>
                </c:pt>
                <c:pt idx="14">
                  <c:v>766320</c:v>
                </c:pt>
                <c:pt idx="15">
                  <c:v>803520</c:v>
                </c:pt>
                <c:pt idx="16">
                  <c:v>840720</c:v>
                </c:pt>
                <c:pt idx="17">
                  <c:v>840720</c:v>
                </c:pt>
                <c:pt idx="18">
                  <c:v>877920</c:v>
                </c:pt>
                <c:pt idx="19">
                  <c:v>915120</c:v>
                </c:pt>
                <c:pt idx="20">
                  <c:v>989520</c:v>
                </c:pt>
                <c:pt idx="21">
                  <c:v>1026720</c:v>
                </c:pt>
                <c:pt idx="22">
                  <c:v>1063920</c:v>
                </c:pt>
                <c:pt idx="23">
                  <c:v>1063920</c:v>
                </c:pt>
                <c:pt idx="24">
                  <c:v>1101120</c:v>
                </c:pt>
                <c:pt idx="25">
                  <c:v>1138320</c:v>
                </c:pt>
                <c:pt idx="26">
                  <c:v>1175520</c:v>
                </c:pt>
                <c:pt idx="27">
                  <c:v>1287120</c:v>
                </c:pt>
                <c:pt idx="28">
                  <c:v>1324320</c:v>
                </c:pt>
                <c:pt idx="29">
                  <c:v>1398720</c:v>
                </c:pt>
                <c:pt idx="30">
                  <c:v>1510320</c:v>
                </c:pt>
                <c:pt idx="31">
                  <c:v>1696320</c:v>
                </c:pt>
              </c:numCache>
            </c:numRef>
          </c:cat>
          <c:val>
            <c:numRef>
              <c:f>Sheet4!$C$60:$C$91</c:f>
              <c:numCache>
                <c:formatCode>0.000%</c:formatCode>
                <c:ptCount val="32"/>
                <c:pt idx="0">
                  <c:v>2.5000000000000005E-3</c:v>
                </c:pt>
                <c:pt idx="1">
                  <c:v>3.5000000000000005E-3</c:v>
                </c:pt>
                <c:pt idx="2">
                  <c:v>7.4999999999999997E-3</c:v>
                </c:pt>
                <c:pt idx="3">
                  <c:v>1.0500000000000001E-2</c:v>
                </c:pt>
                <c:pt idx="4">
                  <c:v>7.4999999999999997E-3</c:v>
                </c:pt>
                <c:pt idx="5">
                  <c:v>1.4999999999999999E-2</c:v>
                </c:pt>
                <c:pt idx="6">
                  <c:v>2.2499999999999999E-2</c:v>
                </c:pt>
                <c:pt idx="7">
                  <c:v>2.1000000000000001E-2</c:v>
                </c:pt>
                <c:pt idx="8">
                  <c:v>1.1000000000000001E-2</c:v>
                </c:pt>
                <c:pt idx="9">
                  <c:v>4.4999999999999998E-2</c:v>
                </c:pt>
                <c:pt idx="10">
                  <c:v>2.5000000000000001E-2</c:v>
                </c:pt>
                <c:pt idx="11">
                  <c:v>3.3000000000000002E-2</c:v>
                </c:pt>
                <c:pt idx="12">
                  <c:v>3.5000000000000003E-2</c:v>
                </c:pt>
                <c:pt idx="13">
                  <c:v>6.6000000000000003E-2</c:v>
                </c:pt>
                <c:pt idx="14">
                  <c:v>7.4999999999999997E-2</c:v>
                </c:pt>
                <c:pt idx="15">
                  <c:v>1.2500000000000001E-2</c:v>
                </c:pt>
                <c:pt idx="16">
                  <c:v>0.11</c:v>
                </c:pt>
                <c:pt idx="17">
                  <c:v>3.7499999999999999E-2</c:v>
                </c:pt>
                <c:pt idx="18">
                  <c:v>7.4999999999999997E-2</c:v>
                </c:pt>
                <c:pt idx="19">
                  <c:v>0.125</c:v>
                </c:pt>
                <c:pt idx="20">
                  <c:v>0.08</c:v>
                </c:pt>
                <c:pt idx="21">
                  <c:v>4.8000000000000001E-2</c:v>
                </c:pt>
                <c:pt idx="22">
                  <c:v>2.4E-2</c:v>
                </c:pt>
                <c:pt idx="23">
                  <c:v>0.03</c:v>
                </c:pt>
                <c:pt idx="24">
                  <c:v>8.0000000000000002E-3</c:v>
                </c:pt>
                <c:pt idx="25">
                  <c:v>0.02</c:v>
                </c:pt>
                <c:pt idx="26">
                  <c:v>1.7999999999999999E-2</c:v>
                </c:pt>
                <c:pt idx="27">
                  <c:v>8.9999999999999993E-3</c:v>
                </c:pt>
                <c:pt idx="28">
                  <c:v>1.2E-2</c:v>
                </c:pt>
                <c:pt idx="29">
                  <c:v>3.0000000000000001E-3</c:v>
                </c:pt>
                <c:pt idx="30">
                  <c:v>6.0000000000000001E-3</c:v>
                </c:pt>
                <c:pt idx="31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7-4F2F-83E2-5E75A978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11520"/>
        <c:axId val="76870208"/>
      </c:barChart>
      <c:catAx>
        <c:axId val="73711520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70208"/>
        <c:crosses val="autoZero"/>
        <c:auto val="1"/>
        <c:lblAlgn val="ctr"/>
        <c:lblOffset val="100"/>
        <c:noMultiLvlLbl val="0"/>
      </c:catAx>
      <c:valAx>
        <c:axId val="7687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11520"/>
        <c:crosses val="autoZero"/>
        <c:crossBetween val="between"/>
      </c:valAx>
      <c:spPr>
        <a:noFill/>
        <a:ln w="6350"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Sheet5!$B$3:$B$116</c:f>
              <c:numCache>
                <c:formatCode>#,##0.0000</c:formatCode>
                <c:ptCount val="114"/>
                <c:pt idx="0">
                  <c:v>-1.86</c:v>
                </c:pt>
                <c:pt idx="1">
                  <c:v>-1.54674</c:v>
                </c:pt>
                <c:pt idx="2">
                  <c:v>-1.488</c:v>
                </c:pt>
                <c:pt idx="3">
                  <c:v>-1.2334700000000001</c:v>
                </c:pt>
                <c:pt idx="4">
                  <c:v>-1.2138899999999999</c:v>
                </c:pt>
                <c:pt idx="5">
                  <c:v>-0.93979000000000001</c:v>
                </c:pt>
                <c:pt idx="6">
                  <c:v>-0.92020999999999997</c:v>
                </c:pt>
                <c:pt idx="7">
                  <c:v>-0.66568000000000005</c:v>
                </c:pt>
                <c:pt idx="8">
                  <c:v>-0.60694999999999999</c:v>
                </c:pt>
                <c:pt idx="9">
                  <c:v>-0.39157999999999998</c:v>
                </c:pt>
                <c:pt idx="10">
                  <c:v>-0.29368</c:v>
                </c:pt>
                <c:pt idx="11">
                  <c:v>-0.11747</c:v>
                </c:pt>
                <c:pt idx="12">
                  <c:v>1.958E-2</c:v>
                </c:pt>
                <c:pt idx="13">
                  <c:v>0.15662999999999999</c:v>
                </c:pt>
                <c:pt idx="14">
                  <c:v>0.22320000000000001</c:v>
                </c:pt>
                <c:pt idx="15">
                  <c:v>0.31718000000000002</c:v>
                </c:pt>
                <c:pt idx="16">
                  <c:v>0.33284000000000002</c:v>
                </c:pt>
                <c:pt idx="17">
                  <c:v>0.41116000000000003</c:v>
                </c:pt>
                <c:pt idx="18">
                  <c:v>0.43074000000000001</c:v>
                </c:pt>
                <c:pt idx="19">
                  <c:v>0.50514000000000003</c:v>
                </c:pt>
                <c:pt idx="20">
                  <c:v>0.59911999999999999</c:v>
                </c:pt>
                <c:pt idx="21">
                  <c:v>0.64610999999999996</c:v>
                </c:pt>
                <c:pt idx="22">
                  <c:v>0.66959999999999997</c:v>
                </c:pt>
                <c:pt idx="23">
                  <c:v>0.69308999999999998</c:v>
                </c:pt>
                <c:pt idx="24">
                  <c:v>0.70484000000000002</c:v>
                </c:pt>
                <c:pt idx="25">
                  <c:v>0.71658999999999995</c:v>
                </c:pt>
                <c:pt idx="26">
                  <c:v>0.74399999999999999</c:v>
                </c:pt>
                <c:pt idx="27">
                  <c:v>0.76358000000000004</c:v>
                </c:pt>
                <c:pt idx="28">
                  <c:v>0.78315999999999997</c:v>
                </c:pt>
                <c:pt idx="29">
                  <c:v>0.78707000000000005</c:v>
                </c:pt>
                <c:pt idx="30">
                  <c:v>0.81057000000000001</c:v>
                </c:pt>
                <c:pt idx="31">
                  <c:v>0.82077999999999995</c:v>
                </c:pt>
                <c:pt idx="32">
                  <c:v>0.82232000000000005</c:v>
                </c:pt>
                <c:pt idx="33">
                  <c:v>0.85185999999999995</c:v>
                </c:pt>
                <c:pt idx="34">
                  <c:v>0.85755999999999999</c:v>
                </c:pt>
                <c:pt idx="35">
                  <c:v>0.86146999999999996</c:v>
                </c:pt>
                <c:pt idx="36">
                  <c:v>0.88105</c:v>
                </c:pt>
                <c:pt idx="37">
                  <c:v>0.88292999999999999</c:v>
                </c:pt>
                <c:pt idx="38">
                  <c:v>0.90063000000000004</c:v>
                </c:pt>
                <c:pt idx="39">
                  <c:v>0.90454999999999997</c:v>
                </c:pt>
                <c:pt idx="40">
                  <c:v>0.91400999999999999</c:v>
                </c:pt>
                <c:pt idx="41">
                  <c:v>0.93979000000000001</c:v>
                </c:pt>
                <c:pt idx="42">
                  <c:v>0.94508000000000003</c:v>
                </c:pt>
                <c:pt idx="43">
                  <c:v>0.95154000000000005</c:v>
                </c:pt>
                <c:pt idx="44">
                  <c:v>0.95936999999999995</c:v>
                </c:pt>
                <c:pt idx="45">
                  <c:v>0.97502999999999995</c:v>
                </c:pt>
                <c:pt idx="46">
                  <c:v>0.97616000000000003</c:v>
                </c:pt>
                <c:pt idx="47">
                  <c:v>0.97894999999999999</c:v>
                </c:pt>
                <c:pt idx="48">
                  <c:v>0.97894999999999999</c:v>
                </c:pt>
                <c:pt idx="49">
                  <c:v>0.99853000000000003</c:v>
                </c:pt>
                <c:pt idx="50">
                  <c:v>1.0072399999999999</c:v>
                </c:pt>
                <c:pt idx="51">
                  <c:v>1.0181100000000001</c:v>
                </c:pt>
                <c:pt idx="52">
                  <c:v>1.0383100000000001</c:v>
                </c:pt>
                <c:pt idx="53">
                  <c:v>1.04552</c:v>
                </c:pt>
                <c:pt idx="54">
                  <c:v>1.0572600000000001</c:v>
                </c:pt>
                <c:pt idx="55">
                  <c:v>1.06901</c:v>
                </c:pt>
                <c:pt idx="56">
                  <c:v>1.0693900000000001</c:v>
                </c:pt>
                <c:pt idx="57">
                  <c:v>1.0925100000000001</c:v>
                </c:pt>
                <c:pt idx="58">
                  <c:v>1.09642</c:v>
                </c:pt>
                <c:pt idx="59">
                  <c:v>1.10046</c:v>
                </c:pt>
                <c:pt idx="60">
                  <c:v>1.13154</c:v>
                </c:pt>
                <c:pt idx="61">
                  <c:v>1.13558</c:v>
                </c:pt>
                <c:pt idx="62">
                  <c:v>1.1394899999999999</c:v>
                </c:pt>
                <c:pt idx="63">
                  <c:v>1.1626099999999999</c:v>
                </c:pt>
                <c:pt idx="64">
                  <c:v>1.16299</c:v>
                </c:pt>
                <c:pt idx="65">
                  <c:v>1.1747399999999999</c:v>
                </c:pt>
                <c:pt idx="66">
                  <c:v>1.18648</c:v>
                </c:pt>
                <c:pt idx="67">
                  <c:v>1.1936899999999999</c:v>
                </c:pt>
                <c:pt idx="68">
                  <c:v>1.2138899999999999</c:v>
                </c:pt>
                <c:pt idx="69">
                  <c:v>1.2247600000000001</c:v>
                </c:pt>
                <c:pt idx="70">
                  <c:v>1.2334700000000001</c:v>
                </c:pt>
                <c:pt idx="71">
                  <c:v>1.25305</c:v>
                </c:pt>
                <c:pt idx="72">
                  <c:v>1.25305</c:v>
                </c:pt>
                <c:pt idx="73">
                  <c:v>1.2558400000000001</c:v>
                </c:pt>
                <c:pt idx="74">
                  <c:v>1.2569699999999999</c:v>
                </c:pt>
                <c:pt idx="75">
                  <c:v>1.2726299999999999</c:v>
                </c:pt>
                <c:pt idx="76">
                  <c:v>1.2804599999999999</c:v>
                </c:pt>
                <c:pt idx="77">
                  <c:v>1.2869200000000001</c:v>
                </c:pt>
                <c:pt idx="78">
                  <c:v>1.2922100000000001</c:v>
                </c:pt>
                <c:pt idx="79">
                  <c:v>1.31799</c:v>
                </c:pt>
                <c:pt idx="80">
                  <c:v>1.32745</c:v>
                </c:pt>
                <c:pt idx="81">
                  <c:v>1.3313699999999999</c:v>
                </c:pt>
                <c:pt idx="82">
                  <c:v>1.34907</c:v>
                </c:pt>
                <c:pt idx="83">
                  <c:v>1.3509500000000001</c:v>
                </c:pt>
                <c:pt idx="84">
                  <c:v>1.37053</c:v>
                </c:pt>
                <c:pt idx="85">
                  <c:v>1.3744400000000001</c:v>
                </c:pt>
                <c:pt idx="86">
                  <c:v>1.3801399999999999</c:v>
                </c:pt>
                <c:pt idx="87">
                  <c:v>1.40968</c:v>
                </c:pt>
                <c:pt idx="88">
                  <c:v>1.4112199999999999</c:v>
                </c:pt>
                <c:pt idx="89">
                  <c:v>1.42143</c:v>
                </c:pt>
                <c:pt idx="90">
                  <c:v>1.44493</c:v>
                </c:pt>
                <c:pt idx="91">
                  <c:v>1.4488399999999999</c:v>
                </c:pt>
                <c:pt idx="92">
                  <c:v>1.4684200000000001</c:v>
                </c:pt>
                <c:pt idx="93">
                  <c:v>1.488</c:v>
                </c:pt>
                <c:pt idx="94">
                  <c:v>1.5154099999999999</c:v>
                </c:pt>
                <c:pt idx="95">
                  <c:v>1.5271600000000001</c:v>
                </c:pt>
                <c:pt idx="96">
                  <c:v>1.53891</c:v>
                </c:pt>
                <c:pt idx="97">
                  <c:v>1.5624</c:v>
                </c:pt>
                <c:pt idx="98">
                  <c:v>1.58589</c:v>
                </c:pt>
                <c:pt idx="99">
                  <c:v>1.6328800000000001</c:v>
                </c:pt>
                <c:pt idx="100">
                  <c:v>1.7268600000000001</c:v>
                </c:pt>
                <c:pt idx="101">
                  <c:v>1.8012600000000001</c:v>
                </c:pt>
                <c:pt idx="102">
                  <c:v>1.82084</c:v>
                </c:pt>
                <c:pt idx="103">
                  <c:v>1.89916</c:v>
                </c:pt>
                <c:pt idx="104">
                  <c:v>1.91482</c:v>
                </c:pt>
                <c:pt idx="105">
                  <c:v>2.0087999999999999</c:v>
                </c:pt>
                <c:pt idx="106">
                  <c:v>2.0753699999999999</c:v>
                </c:pt>
                <c:pt idx="107">
                  <c:v>2.2124199999999998</c:v>
                </c:pt>
                <c:pt idx="108">
                  <c:v>2.3494700000000002</c:v>
                </c:pt>
                <c:pt idx="109">
                  <c:v>2.5256799999999999</c:v>
                </c:pt>
                <c:pt idx="110">
                  <c:v>2.62358</c:v>
                </c:pt>
                <c:pt idx="111">
                  <c:v>2.8389500000000001</c:v>
                </c:pt>
                <c:pt idx="112">
                  <c:v>2.8976799999999998</c:v>
                </c:pt>
                <c:pt idx="113">
                  <c:v>3.1522100000000002</c:v>
                </c:pt>
              </c:numCache>
            </c:numRef>
          </c:cat>
          <c:val>
            <c:numRef>
              <c:f>Sheet5!$C$3:$C$116</c:f>
              <c:numCache>
                <c:formatCode>#,##0.0000</c:formatCode>
                <c:ptCount val="114"/>
                <c:pt idx="0">
                  <c:v>1.163E-2</c:v>
                </c:pt>
                <c:pt idx="1">
                  <c:v>6.1929999999999999E-2</c:v>
                </c:pt>
                <c:pt idx="2">
                  <c:v>6.9800000000000001E-3</c:v>
                </c:pt>
                <c:pt idx="3">
                  <c:v>0.28620000000000001</c:v>
                </c:pt>
                <c:pt idx="4">
                  <c:v>3.7159999999999999E-2</c:v>
                </c:pt>
                <c:pt idx="5">
                  <c:v>0.17172000000000001</c:v>
                </c:pt>
                <c:pt idx="6">
                  <c:v>1.00837</c:v>
                </c:pt>
                <c:pt idx="7">
                  <c:v>0.60502</c:v>
                </c:pt>
                <c:pt idx="8">
                  <c:v>2.7092499999999999</c:v>
                </c:pt>
                <c:pt idx="9">
                  <c:v>1.6255500000000001</c:v>
                </c:pt>
                <c:pt idx="10">
                  <c:v>5.5517200000000004</c:v>
                </c:pt>
                <c:pt idx="11">
                  <c:v>3.3310300000000002</c:v>
                </c:pt>
                <c:pt idx="12">
                  <c:v>8.6776999999999997</c:v>
                </c:pt>
                <c:pt idx="13">
                  <c:v>5.20662</c:v>
                </c:pt>
                <c:pt idx="14">
                  <c:v>1.16E-3</c:v>
                </c:pt>
                <c:pt idx="15">
                  <c:v>6.1900000000000002E-3</c:v>
                </c:pt>
                <c:pt idx="16">
                  <c:v>10.347</c:v>
                </c:pt>
                <c:pt idx="17">
                  <c:v>2.862E-2</c:v>
                </c:pt>
                <c:pt idx="18">
                  <c:v>6.2081999999999997</c:v>
                </c:pt>
                <c:pt idx="19">
                  <c:v>0.10084</c:v>
                </c:pt>
                <c:pt idx="20">
                  <c:v>0.27093</c:v>
                </c:pt>
                <c:pt idx="21">
                  <c:v>9.4117599999999992</c:v>
                </c:pt>
                <c:pt idx="22">
                  <c:v>1.16E-3</c:v>
                </c:pt>
                <c:pt idx="23">
                  <c:v>0.55517000000000005</c:v>
                </c:pt>
                <c:pt idx="24">
                  <c:v>5.6470599999999997</c:v>
                </c:pt>
                <c:pt idx="25">
                  <c:v>6.1900000000000002E-3</c:v>
                </c:pt>
                <c:pt idx="26">
                  <c:v>1.16E-3</c:v>
                </c:pt>
                <c:pt idx="27">
                  <c:v>2.862E-2</c:v>
                </c:pt>
                <c:pt idx="28">
                  <c:v>6.1900000000000002E-3</c:v>
                </c:pt>
                <c:pt idx="29">
                  <c:v>0.86777000000000004</c:v>
                </c:pt>
                <c:pt idx="30">
                  <c:v>0.10084</c:v>
                </c:pt>
                <c:pt idx="31">
                  <c:v>1.16E-3</c:v>
                </c:pt>
                <c:pt idx="32">
                  <c:v>2.862E-2</c:v>
                </c:pt>
                <c:pt idx="33">
                  <c:v>6.1900000000000002E-3</c:v>
                </c:pt>
                <c:pt idx="34">
                  <c:v>0.27093</c:v>
                </c:pt>
                <c:pt idx="35">
                  <c:v>0.10084</c:v>
                </c:pt>
                <c:pt idx="36">
                  <c:v>1.0347</c:v>
                </c:pt>
                <c:pt idx="37">
                  <c:v>2.862E-2</c:v>
                </c:pt>
                <c:pt idx="38">
                  <c:v>0.27093</c:v>
                </c:pt>
                <c:pt idx="39">
                  <c:v>0.55517000000000005</c:v>
                </c:pt>
                <c:pt idx="40">
                  <c:v>0.10084</c:v>
                </c:pt>
                <c:pt idx="41">
                  <c:v>0.55517000000000005</c:v>
                </c:pt>
                <c:pt idx="42">
                  <c:v>0.27093</c:v>
                </c:pt>
                <c:pt idx="43">
                  <c:v>0.86777000000000004</c:v>
                </c:pt>
                <c:pt idx="44">
                  <c:v>6.5308000000000002</c:v>
                </c:pt>
                <c:pt idx="45">
                  <c:v>0.94118000000000002</c:v>
                </c:pt>
                <c:pt idx="46">
                  <c:v>0.55517000000000005</c:v>
                </c:pt>
                <c:pt idx="47">
                  <c:v>3.9184800000000002</c:v>
                </c:pt>
                <c:pt idx="48">
                  <c:v>0.86777000000000004</c:v>
                </c:pt>
                <c:pt idx="49">
                  <c:v>1.0347</c:v>
                </c:pt>
                <c:pt idx="50">
                  <c:v>0.86777000000000004</c:v>
                </c:pt>
                <c:pt idx="51">
                  <c:v>1.0347</c:v>
                </c:pt>
                <c:pt idx="52">
                  <c:v>1.0347</c:v>
                </c:pt>
                <c:pt idx="53">
                  <c:v>0.94118000000000002</c:v>
                </c:pt>
                <c:pt idx="54">
                  <c:v>0.94118000000000002</c:v>
                </c:pt>
                <c:pt idx="55">
                  <c:v>0.65307999999999999</c:v>
                </c:pt>
                <c:pt idx="56">
                  <c:v>0.94118000000000002</c:v>
                </c:pt>
                <c:pt idx="57">
                  <c:v>0.65307999999999999</c:v>
                </c:pt>
                <c:pt idx="58">
                  <c:v>0.65307999999999999</c:v>
                </c:pt>
                <c:pt idx="59">
                  <c:v>0.65307999999999999</c:v>
                </c:pt>
                <c:pt idx="60">
                  <c:v>0.34567999999999999</c:v>
                </c:pt>
                <c:pt idx="61">
                  <c:v>0.34567999999999999</c:v>
                </c:pt>
                <c:pt idx="62">
                  <c:v>0.34567999999999999</c:v>
                </c:pt>
                <c:pt idx="63">
                  <c:v>0.13955999999999999</c:v>
                </c:pt>
                <c:pt idx="64">
                  <c:v>0.34567999999999999</c:v>
                </c:pt>
                <c:pt idx="65">
                  <c:v>0.13955999999999999</c:v>
                </c:pt>
                <c:pt idx="66">
                  <c:v>0.13955999999999999</c:v>
                </c:pt>
                <c:pt idx="67">
                  <c:v>4.2970000000000001E-2</c:v>
                </c:pt>
                <c:pt idx="68">
                  <c:v>4.2970000000000001E-2</c:v>
                </c:pt>
                <c:pt idx="69">
                  <c:v>1.009E-2</c:v>
                </c:pt>
                <c:pt idx="70">
                  <c:v>4.2970000000000001E-2</c:v>
                </c:pt>
                <c:pt idx="71">
                  <c:v>2.0740799999999999</c:v>
                </c:pt>
                <c:pt idx="72">
                  <c:v>1.009E-2</c:v>
                </c:pt>
                <c:pt idx="73">
                  <c:v>1.8E-3</c:v>
                </c:pt>
                <c:pt idx="74">
                  <c:v>0.13955999999999999</c:v>
                </c:pt>
                <c:pt idx="75">
                  <c:v>3.4567999999999999</c:v>
                </c:pt>
                <c:pt idx="76">
                  <c:v>1.009E-2</c:v>
                </c:pt>
                <c:pt idx="77">
                  <c:v>2.5000000000000001E-4</c:v>
                </c:pt>
                <c:pt idx="78">
                  <c:v>1.8E-3</c:v>
                </c:pt>
                <c:pt idx="79">
                  <c:v>3.0000000000000001E-5</c:v>
                </c:pt>
                <c:pt idx="80">
                  <c:v>1.8E-3</c:v>
                </c:pt>
                <c:pt idx="81">
                  <c:v>2.5000000000000001E-4</c:v>
                </c:pt>
                <c:pt idx="82">
                  <c:v>0</c:v>
                </c:pt>
                <c:pt idx="83">
                  <c:v>4.2970000000000001E-2</c:v>
                </c:pt>
                <c:pt idx="84">
                  <c:v>3.0000000000000001E-5</c:v>
                </c:pt>
                <c:pt idx="85">
                  <c:v>2.5000000000000001E-4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3.0000000000000001E-5</c:v>
                </c:pt>
                <c:pt idx="90">
                  <c:v>1.009E-2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0.83733000000000002</c:v>
                </c:pt>
                <c:pt idx="96">
                  <c:v>1.8E-3</c:v>
                </c:pt>
                <c:pt idx="97">
                  <c:v>0</c:v>
                </c:pt>
                <c:pt idx="98">
                  <c:v>1.3955500000000001</c:v>
                </c:pt>
                <c:pt idx="99">
                  <c:v>2.5000000000000001E-4</c:v>
                </c:pt>
                <c:pt idx="100">
                  <c:v>3.0000000000000001E-5</c:v>
                </c:pt>
                <c:pt idx="101">
                  <c:v>0.25779000000000002</c:v>
                </c:pt>
                <c:pt idx="102">
                  <c:v>0</c:v>
                </c:pt>
                <c:pt idx="103">
                  <c:v>0.42964999999999998</c:v>
                </c:pt>
                <c:pt idx="104">
                  <c:v>0</c:v>
                </c:pt>
                <c:pt idx="105">
                  <c:v>0</c:v>
                </c:pt>
                <c:pt idx="106">
                  <c:v>6.0510000000000001E-2</c:v>
                </c:pt>
                <c:pt idx="107">
                  <c:v>0.10086000000000001</c:v>
                </c:pt>
                <c:pt idx="108">
                  <c:v>1.0829999999999999E-2</c:v>
                </c:pt>
                <c:pt idx="109">
                  <c:v>1.805E-2</c:v>
                </c:pt>
                <c:pt idx="110">
                  <c:v>1.48E-3</c:v>
                </c:pt>
                <c:pt idx="111">
                  <c:v>2.4599999999999999E-3</c:v>
                </c:pt>
                <c:pt idx="112">
                  <c:v>1.4999999999999999E-4</c:v>
                </c:pt>
                <c:pt idx="113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6-44A9-97B2-E92B9C6C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8046927"/>
        <c:axId val="1397758927"/>
      </c:barChart>
      <c:catAx>
        <c:axId val="1398046927"/>
        <c:scaling>
          <c:orientation val="minMax"/>
        </c:scaling>
        <c:delete val="0"/>
        <c:axPos val="b"/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758927"/>
        <c:crosses val="autoZero"/>
        <c:auto val="1"/>
        <c:lblAlgn val="ctr"/>
        <c:lblOffset val="100"/>
        <c:noMultiLvlLbl val="0"/>
      </c:catAx>
      <c:valAx>
        <c:axId val="1397758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4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Sheet5!$B$3:$B$19</c:f>
              <c:numCache>
                <c:formatCode>#,##0.0000</c:formatCode>
                <c:ptCount val="17"/>
                <c:pt idx="0">
                  <c:v>-1.86</c:v>
                </c:pt>
                <c:pt idx="1">
                  <c:v>-1.54674</c:v>
                </c:pt>
                <c:pt idx="2">
                  <c:v>-1.488</c:v>
                </c:pt>
                <c:pt idx="3">
                  <c:v>-1.2334700000000001</c:v>
                </c:pt>
                <c:pt idx="4">
                  <c:v>-1.2138899999999999</c:v>
                </c:pt>
                <c:pt idx="5">
                  <c:v>-0.93979000000000001</c:v>
                </c:pt>
                <c:pt idx="6">
                  <c:v>-0.92020999999999997</c:v>
                </c:pt>
                <c:pt idx="7">
                  <c:v>-0.66568000000000005</c:v>
                </c:pt>
                <c:pt idx="8">
                  <c:v>-0.60694999999999999</c:v>
                </c:pt>
                <c:pt idx="9">
                  <c:v>-0.39157999999999998</c:v>
                </c:pt>
                <c:pt idx="10">
                  <c:v>-0.29368</c:v>
                </c:pt>
                <c:pt idx="11">
                  <c:v>-0.11747</c:v>
                </c:pt>
                <c:pt idx="12">
                  <c:v>1.958E-2</c:v>
                </c:pt>
                <c:pt idx="13">
                  <c:v>0.15662999999999999</c:v>
                </c:pt>
                <c:pt idx="14">
                  <c:v>0.22320000000000001</c:v>
                </c:pt>
                <c:pt idx="15">
                  <c:v>0.31718000000000002</c:v>
                </c:pt>
                <c:pt idx="16">
                  <c:v>0.33284000000000002</c:v>
                </c:pt>
              </c:numCache>
            </c:numRef>
          </c:cat>
          <c:val>
            <c:numRef>
              <c:f>Sheet5!$C$3:$C$19</c:f>
              <c:numCache>
                <c:formatCode>#,##0.0000</c:formatCode>
                <c:ptCount val="17"/>
                <c:pt idx="0">
                  <c:v>1.163E-2</c:v>
                </c:pt>
                <c:pt idx="1">
                  <c:v>6.1929999999999999E-2</c:v>
                </c:pt>
                <c:pt idx="2">
                  <c:v>6.9800000000000001E-3</c:v>
                </c:pt>
                <c:pt idx="3">
                  <c:v>0.28620000000000001</c:v>
                </c:pt>
                <c:pt idx="4">
                  <c:v>3.7159999999999999E-2</c:v>
                </c:pt>
                <c:pt idx="5">
                  <c:v>0.17172000000000001</c:v>
                </c:pt>
                <c:pt idx="6">
                  <c:v>1.00837</c:v>
                </c:pt>
                <c:pt idx="7">
                  <c:v>0.60502</c:v>
                </c:pt>
                <c:pt idx="8">
                  <c:v>2.7092499999999999</c:v>
                </c:pt>
                <c:pt idx="9">
                  <c:v>1.6255500000000001</c:v>
                </c:pt>
                <c:pt idx="10">
                  <c:v>5.5517200000000004</c:v>
                </c:pt>
                <c:pt idx="11">
                  <c:v>3.3310300000000002</c:v>
                </c:pt>
                <c:pt idx="12">
                  <c:v>8.6776999999999997</c:v>
                </c:pt>
                <c:pt idx="13">
                  <c:v>5.20662</c:v>
                </c:pt>
                <c:pt idx="14">
                  <c:v>1.16E-3</c:v>
                </c:pt>
                <c:pt idx="15">
                  <c:v>6.1900000000000002E-3</c:v>
                </c:pt>
                <c:pt idx="16">
                  <c:v>10.347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3E-4AC8-A89E-B7101865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1583743"/>
        <c:axId val="1397739791"/>
      </c:barChart>
      <c:catAx>
        <c:axId val="1391583743"/>
        <c:scaling>
          <c:orientation val="minMax"/>
        </c:scaling>
        <c:delete val="0"/>
        <c:axPos val="b"/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739791"/>
        <c:crosses val="autoZero"/>
        <c:auto val="1"/>
        <c:lblAlgn val="ctr"/>
        <c:lblOffset val="100"/>
        <c:noMultiLvlLbl val="0"/>
      </c:catAx>
      <c:valAx>
        <c:axId val="139773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1583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72424</xdr:colOff>
      <xdr:row>6</xdr:row>
      <xdr:rowOff>132318</xdr:rowOff>
    </xdr:from>
    <xdr:ext cx="6747873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E3C92ED-1D86-4453-BAAB-6A4F43AE5056}"/>
            </a:ext>
          </a:extLst>
        </xdr:cNvPr>
        <xdr:cNvSpPr/>
      </xdr:nvSpPr>
      <xdr:spPr>
        <a:xfrm rot="20857288">
          <a:off x="7048957" y="1029785"/>
          <a:ext cx="674787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É</a:t>
          </a:r>
          <a:r>
            <a:rPr lang="en-U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um bom Contrato???</a:t>
          </a:r>
          <a:endParaRPr lang="en-U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253999</xdr:colOff>
      <xdr:row>15</xdr:row>
      <xdr:rowOff>127705</xdr:rowOff>
    </xdr:from>
    <xdr:to>
      <xdr:col>14</xdr:col>
      <xdr:colOff>169332</xdr:colOff>
      <xdr:row>29</xdr:row>
      <xdr:rowOff>91722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CEF02A-672D-47FD-82E9-F6063354C2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14111</xdr:colOff>
      <xdr:row>1</xdr:row>
      <xdr:rowOff>11290</xdr:rowOff>
    </xdr:from>
    <xdr:to>
      <xdr:col>12</xdr:col>
      <xdr:colOff>338667</xdr:colOff>
      <xdr:row>14</xdr:row>
      <xdr:rowOff>52212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8096BC-DDA8-40F1-9A06-2934C25462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16345</xdr:colOff>
      <xdr:row>17</xdr:row>
      <xdr:rowOff>104661</xdr:rowOff>
    </xdr:from>
    <xdr:ext cx="8965941" cy="150137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4E58222-213D-4A3A-A028-05B7E11F259E}"/>
            </a:ext>
          </a:extLst>
        </xdr:cNvPr>
        <xdr:cNvSpPr/>
      </xdr:nvSpPr>
      <xdr:spPr>
        <a:xfrm>
          <a:off x="4918545" y="4532728"/>
          <a:ext cx="8965941" cy="1501373"/>
        </a:xfrm>
        <a:prstGeom prst="rect">
          <a:avLst/>
        </a:prstGeom>
        <a:solidFill>
          <a:srgbClr val="FFFF00">
            <a:alpha val="37000"/>
          </a:srgbClr>
        </a:solidFill>
      </xdr:spPr>
      <xdr:txBody>
        <a:bodyPr wrap="square" lIns="91440" tIns="45720" rIns="91440" bIns="45720">
          <a:spAutoFit/>
        </a:bodyPr>
        <a:lstStyle/>
        <a:p>
          <a:pPr algn="l"/>
          <a:r>
            <a:rPr 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1 - Existe uma Probabilidade de 95%</a:t>
          </a:r>
          <a:r>
            <a:rPr lang="en-US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que a Receita do mês de Maio seja maior do que ou igual a ....</a:t>
          </a:r>
        </a:p>
        <a:p>
          <a:pPr algn="l"/>
          <a:endParaRPr lang="en-US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2 - Existe uma Probabilidade de 5% de que a Receita do mês de Maio seja menor do que ou igual a ...</a:t>
          </a:r>
        </a:p>
      </xdr:txBody>
    </xdr:sp>
    <xdr:clientData/>
  </xdr:oneCellAnchor>
  <xdr:twoCellAnchor>
    <xdr:from>
      <xdr:col>6</xdr:col>
      <xdr:colOff>420370</xdr:colOff>
      <xdr:row>1</xdr:row>
      <xdr:rowOff>149435</xdr:rowOff>
    </xdr:from>
    <xdr:to>
      <xdr:col>11</xdr:col>
      <xdr:colOff>481330</xdr:colOff>
      <xdr:row>12</xdr:row>
      <xdr:rowOff>22718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98427B-734B-4C76-8498-2BE2D5AF3B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585470</xdr:colOff>
      <xdr:row>11</xdr:row>
      <xdr:rowOff>184996</xdr:rowOff>
    </xdr:from>
    <xdr:to>
      <xdr:col>3</xdr:col>
      <xdr:colOff>939664</xdr:colOff>
      <xdr:row>25</xdr:row>
      <xdr:rowOff>69125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CECC34-B1CF-418F-9C29-D7FEC1DB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070" y="3207596"/>
          <a:ext cx="3214657" cy="2782269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451836</xdr:colOff>
      <xdr:row>58</xdr:row>
      <xdr:rowOff>155224</xdr:rowOff>
    </xdr:from>
    <xdr:to>
      <xdr:col>8</xdr:col>
      <xdr:colOff>1314026</xdr:colOff>
      <xdr:row>71</xdr:row>
      <xdr:rowOff>216183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A7ACFE-2B77-49BC-8BE9-0B94C45D9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132785</xdr:colOff>
      <xdr:row>62</xdr:row>
      <xdr:rowOff>25260</xdr:rowOff>
    </xdr:from>
    <xdr:to>
      <xdr:col>6</xdr:col>
      <xdr:colOff>49439</xdr:colOff>
      <xdr:row>68</xdr:row>
      <xdr:rowOff>159288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64028EE-78E2-407D-9E3D-DC4B2E29794C}"/>
            </a:ext>
          </a:extLst>
        </xdr:cNvPr>
        <xdr:cNvGrpSpPr/>
      </xdr:nvGrpSpPr>
      <xdr:grpSpPr>
        <a:xfrm>
          <a:off x="5267395" y="15533653"/>
          <a:ext cx="1236184" cy="1560238"/>
          <a:chOff x="9800914" y="23689760"/>
          <a:chExt cx="1232517" cy="1532440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87AFB7C-B454-4DDA-952F-A9A5576369B4}"/>
              </a:ext>
            </a:extLst>
          </xdr:cNvPr>
          <xdr:cNvCxnSpPr/>
        </xdr:nvCxnSpPr>
        <xdr:spPr>
          <a:xfrm>
            <a:off x="10388600" y="24301450"/>
            <a:ext cx="0" cy="920750"/>
          </a:xfrm>
          <a:prstGeom prst="line">
            <a:avLst/>
          </a:prstGeom>
          <a:ln w="38100"/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8753EBD-580A-4A40-9F96-5AFD75A32C9E}"/>
              </a:ext>
            </a:extLst>
          </xdr:cNvPr>
          <xdr:cNvSpPr/>
        </xdr:nvSpPr>
        <xdr:spPr>
          <a:xfrm>
            <a:off x="9800914" y="23689760"/>
            <a:ext cx="1232517" cy="593304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sz="3200" b="1" i="1" cap="none" spc="0">
                <a:ln w="12700">
                  <a:solidFill>
                    <a:schemeClr val="accent1"/>
                  </a:solidFill>
                  <a:prstDash val="solid"/>
                </a:ln>
                <a:pattFill prst="pct50">
                  <a:fgClr>
                    <a:schemeClr val="accent1"/>
                  </a:fgClr>
                  <a:bgClr>
                    <a:schemeClr val="accent1">
                      <a:lumMod val="20000"/>
                      <a:lumOff val="80000"/>
                    </a:schemeClr>
                  </a:bgClr>
                </a:pattFill>
                <a:effectLst>
                  <a:outerShdw dist="38100" dir="2640000" algn="bl" rotWithShape="0">
                    <a:schemeClr val="accent1"/>
                  </a:outerShdw>
                </a:effectLst>
              </a:rPr>
              <a:t>VaR</a:t>
            </a:r>
            <a:r>
              <a:rPr lang="en-US" sz="1600" b="1" i="1" cap="none" spc="0">
                <a:ln w="12700">
                  <a:solidFill>
                    <a:schemeClr val="accent1"/>
                  </a:solidFill>
                  <a:prstDash val="solid"/>
                </a:ln>
                <a:pattFill prst="pct50">
                  <a:fgClr>
                    <a:schemeClr val="accent1"/>
                  </a:fgClr>
                  <a:bgClr>
                    <a:schemeClr val="accent1">
                      <a:lumMod val="20000"/>
                      <a:lumOff val="80000"/>
                    </a:schemeClr>
                  </a:bgClr>
                </a:pattFill>
                <a:effectLst>
                  <a:outerShdw dist="38100" dir="2640000" algn="bl" rotWithShape="0">
                    <a:schemeClr val="accent1"/>
                  </a:outerShdw>
                </a:effectLst>
              </a:rPr>
              <a:t>95%</a:t>
            </a:r>
            <a:endParaRPr lang="en-US" sz="3200" b="1" i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endParaRPr>
          </a:p>
        </xdr:txBody>
      </xdr:sp>
    </xdr:grpSp>
    <xdr:clientData/>
  </xdr:twoCellAnchor>
  <xdr:oneCellAnchor>
    <xdr:from>
      <xdr:col>5</xdr:col>
      <xdr:colOff>330717</xdr:colOff>
      <xdr:row>4</xdr:row>
      <xdr:rowOff>101176</xdr:rowOff>
    </xdr:from>
    <xdr:ext cx="9456179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60E5D0D-4C29-4C25-A884-DF765D86B987}"/>
            </a:ext>
          </a:extLst>
        </xdr:cNvPr>
        <xdr:cNvSpPr/>
      </xdr:nvSpPr>
      <xdr:spPr>
        <a:xfrm rot="20857288">
          <a:off x="5461517" y="1421976"/>
          <a:ext cx="945617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Ger. e PLD são independentes!!!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175469</xdr:colOff>
      <xdr:row>88</xdr:row>
      <xdr:rowOff>181820</xdr:rowOff>
    </xdr:from>
    <xdr:to>
      <xdr:col>22</xdr:col>
      <xdr:colOff>262467</xdr:colOff>
      <xdr:row>115</xdr:row>
      <xdr:rowOff>108795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D3F8FB-AAFC-471F-9F18-8749EF46E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358353</xdr:colOff>
      <xdr:row>123</xdr:row>
      <xdr:rowOff>7268</xdr:rowOff>
    </xdr:from>
    <xdr:to>
      <xdr:col>12</xdr:col>
      <xdr:colOff>53553</xdr:colOff>
      <xdr:row>137</xdr:row>
      <xdr:rowOff>175754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F666DE-E1C7-4783-B96C-30F2A7DEED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433251</xdr:colOff>
      <xdr:row>126</xdr:row>
      <xdr:rowOff>173310</xdr:rowOff>
    </xdr:from>
    <xdr:to>
      <xdr:col>9</xdr:col>
      <xdr:colOff>449107</xdr:colOff>
      <xdr:row>135</xdr:row>
      <xdr:rowOff>45295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A1041B20-820D-4654-90E2-0B346462376E}"/>
            </a:ext>
          </a:extLst>
        </xdr:cNvPr>
        <xdr:cNvGrpSpPr/>
      </xdr:nvGrpSpPr>
      <xdr:grpSpPr>
        <a:xfrm>
          <a:off x="5591991" y="23646720"/>
          <a:ext cx="1231246" cy="1545845"/>
          <a:chOff x="9800914" y="23689760"/>
          <a:chExt cx="1232517" cy="1532440"/>
        </a:xfrm>
      </xdr:grpSpPr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4030D7ED-229F-4122-9EAF-0B5A5AC063D3}"/>
              </a:ext>
            </a:extLst>
          </xdr:cNvPr>
          <xdr:cNvCxnSpPr/>
        </xdr:nvCxnSpPr>
        <xdr:spPr>
          <a:xfrm>
            <a:off x="10388600" y="24301450"/>
            <a:ext cx="0" cy="920750"/>
          </a:xfrm>
          <a:prstGeom prst="line">
            <a:avLst/>
          </a:prstGeom>
          <a:ln w="38100"/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50506EE-ECF6-49CB-AD24-9036BD0EBF26}"/>
              </a:ext>
            </a:extLst>
          </xdr:cNvPr>
          <xdr:cNvSpPr/>
        </xdr:nvSpPr>
        <xdr:spPr>
          <a:xfrm>
            <a:off x="9800914" y="23689760"/>
            <a:ext cx="1232517" cy="593304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sz="3200" b="1" i="1" cap="none" spc="0">
                <a:ln w="12700">
                  <a:solidFill>
                    <a:schemeClr val="accent1"/>
                  </a:solidFill>
                  <a:prstDash val="solid"/>
                </a:ln>
                <a:pattFill prst="pct50">
                  <a:fgClr>
                    <a:schemeClr val="accent1"/>
                  </a:fgClr>
                  <a:bgClr>
                    <a:schemeClr val="accent1">
                      <a:lumMod val="20000"/>
                      <a:lumOff val="80000"/>
                    </a:schemeClr>
                  </a:bgClr>
                </a:pattFill>
                <a:effectLst>
                  <a:outerShdw dist="38100" dir="2640000" algn="bl" rotWithShape="0">
                    <a:schemeClr val="accent1"/>
                  </a:outerShdw>
                </a:effectLst>
              </a:rPr>
              <a:t>VaR</a:t>
            </a:r>
            <a:r>
              <a:rPr lang="en-US" sz="1600" b="1" i="1" cap="none" spc="0">
                <a:ln w="12700">
                  <a:solidFill>
                    <a:schemeClr val="accent1"/>
                  </a:solidFill>
                  <a:prstDash val="solid"/>
                </a:ln>
                <a:pattFill prst="pct50">
                  <a:fgClr>
                    <a:schemeClr val="accent1"/>
                  </a:fgClr>
                  <a:bgClr>
                    <a:schemeClr val="accent1">
                      <a:lumMod val="20000"/>
                      <a:lumOff val="80000"/>
                    </a:schemeClr>
                  </a:bgClr>
                </a:pattFill>
                <a:effectLst>
                  <a:outerShdw dist="38100" dir="2640000" algn="bl" rotWithShape="0">
                    <a:schemeClr val="accent1"/>
                  </a:outerShdw>
                </a:effectLst>
              </a:rPr>
              <a:t>95%</a:t>
            </a:r>
            <a:endParaRPr lang="en-US" sz="3200" b="1" i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endParaRPr>
          </a:p>
        </xdr:txBody>
      </xdr:sp>
    </xdr:grpSp>
    <xdr:clientData/>
  </xdr:twoCellAnchor>
  <xdr:twoCellAnchor editAs="oneCell">
    <xdr:from>
      <xdr:col>13</xdr:col>
      <xdr:colOff>180553</xdr:colOff>
      <xdr:row>123</xdr:row>
      <xdr:rowOff>154939</xdr:rowOff>
    </xdr:from>
    <xdr:to>
      <xdr:col>21</xdr:col>
      <xdr:colOff>251883</xdr:colOff>
      <xdr:row>138</xdr:row>
      <xdr:rowOff>23280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E4777F-411C-41CA-BEF8-93BF97AA5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4353" y="23065739"/>
          <a:ext cx="4954480" cy="2663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EEB1-4F2B-4C75-A0CC-68FB1B2EE53A}">
  <dimension ref="B5:C16"/>
  <sheetViews>
    <sheetView zoomScale="90" zoomScaleNormal="90" workbookViewId="0">
      <selection activeCell="C11" sqref="C11"/>
    </sheetView>
  </sheetViews>
  <sheetFormatPr defaultRowHeight="14.5" x14ac:dyDescent="0.35"/>
  <cols>
    <col min="2" max="2" width="33.90625" customWidth="1"/>
    <col min="3" max="3" width="59.6328125" customWidth="1"/>
    <col min="9" max="9" width="8.7265625" customWidth="1"/>
  </cols>
  <sheetData>
    <row r="5" spans="2:3" ht="18.5" x14ac:dyDescent="0.35">
      <c r="B5" s="2" t="s">
        <v>0</v>
      </c>
      <c r="C5" s="3">
        <v>30</v>
      </c>
    </row>
    <row r="6" spans="2:3" ht="37" x14ac:dyDescent="0.35">
      <c r="B6" s="2" t="s">
        <v>15</v>
      </c>
      <c r="C6" s="3">
        <v>16</v>
      </c>
    </row>
    <row r="7" spans="2:3" x14ac:dyDescent="0.35">
      <c r="B7" s="1"/>
      <c r="C7" s="1"/>
    </row>
    <row r="8" spans="2:3" ht="18.5" x14ac:dyDescent="0.35">
      <c r="B8" s="48" t="s">
        <v>4</v>
      </c>
      <c r="C8" s="49"/>
    </row>
    <row r="9" spans="2:3" ht="18.5" x14ac:dyDescent="0.35">
      <c r="B9" s="4" t="s">
        <v>14</v>
      </c>
      <c r="C9" s="4">
        <v>16</v>
      </c>
    </row>
    <row r="10" spans="2:3" ht="18.5" x14ac:dyDescent="0.35">
      <c r="B10" s="4" t="s">
        <v>1</v>
      </c>
      <c r="C10" s="7">
        <v>145</v>
      </c>
    </row>
    <row r="11" spans="2:3" x14ac:dyDescent="0.35">
      <c r="B11" s="1"/>
      <c r="C11" s="1"/>
    </row>
    <row r="12" spans="2:3" ht="37" x14ac:dyDescent="0.35">
      <c r="B12" s="8" t="s">
        <v>16</v>
      </c>
      <c r="C12" s="14">
        <v>16</v>
      </c>
    </row>
    <row r="13" spans="2:3" ht="37" x14ac:dyDescent="0.35">
      <c r="B13" s="8" t="s">
        <v>17</v>
      </c>
      <c r="C13" s="14">
        <v>80</v>
      </c>
    </row>
    <row r="15" spans="2:3" ht="42" x14ac:dyDescent="0.35">
      <c r="B15" s="2" t="s">
        <v>18</v>
      </c>
      <c r="C15" s="16" t="s">
        <v>20</v>
      </c>
    </row>
    <row r="16" spans="2:3" ht="37" x14ac:dyDescent="0.35">
      <c r="B16" s="2" t="s">
        <v>18</v>
      </c>
      <c r="C16" s="13">
        <f>(C9*(31*24)*C10)+((C12-C9)*C13)</f>
        <v>1726080</v>
      </c>
    </row>
  </sheetData>
  <mergeCells count="1">
    <mergeCell ref="B8:C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4E150-8001-4D03-AF5C-859315B39DB1}">
  <dimension ref="A3:I27"/>
  <sheetViews>
    <sheetView zoomScale="90" zoomScaleNormal="90" workbookViewId="0">
      <selection activeCell="D17" sqref="D17:D25"/>
    </sheetView>
  </sheetViews>
  <sheetFormatPr defaultRowHeight="14.5" x14ac:dyDescent="0.35"/>
  <cols>
    <col min="2" max="3" width="11.90625" customWidth="1"/>
    <col min="4" max="4" width="29.7265625" customWidth="1"/>
  </cols>
  <sheetData>
    <row r="3" spans="1:4" ht="55.5" x14ac:dyDescent="0.35">
      <c r="B3" s="50" t="s">
        <v>3</v>
      </c>
      <c r="C3" s="51"/>
      <c r="D3" s="5" t="s">
        <v>19</v>
      </c>
    </row>
    <row r="4" spans="1:4" ht="18.5" x14ac:dyDescent="0.35">
      <c r="A4" s="10"/>
      <c r="B4" s="6">
        <v>3.5</v>
      </c>
      <c r="C4" s="6">
        <v>6</v>
      </c>
      <c r="D4" s="12">
        <v>5</v>
      </c>
    </row>
    <row r="5" spans="1:4" ht="18.5" x14ac:dyDescent="0.35">
      <c r="A5" s="10"/>
      <c r="B5" s="6">
        <v>6</v>
      </c>
      <c r="C5" s="6">
        <v>8.5</v>
      </c>
      <c r="D5" s="12">
        <v>7</v>
      </c>
    </row>
    <row r="6" spans="1:4" ht="18.5" x14ac:dyDescent="0.35">
      <c r="A6" s="10"/>
      <c r="B6" s="6">
        <v>8.5</v>
      </c>
      <c r="C6" s="6">
        <v>11</v>
      </c>
      <c r="D6" s="12">
        <v>15</v>
      </c>
    </row>
    <row r="7" spans="1:4" ht="18.5" x14ac:dyDescent="0.35">
      <c r="A7" s="10"/>
      <c r="B7" s="6">
        <v>11</v>
      </c>
      <c r="C7" s="6">
        <v>13.5</v>
      </c>
      <c r="D7" s="12">
        <v>22</v>
      </c>
    </row>
    <row r="8" spans="1:4" ht="18.5" x14ac:dyDescent="0.35">
      <c r="A8" s="10"/>
      <c r="B8" s="6">
        <v>13.5</v>
      </c>
      <c r="C8" s="6">
        <v>16</v>
      </c>
      <c r="D8" s="12">
        <v>25</v>
      </c>
    </row>
    <row r="9" spans="1:4" ht="18.5" x14ac:dyDescent="0.35">
      <c r="A9" s="10"/>
      <c r="B9" s="6">
        <v>16</v>
      </c>
      <c r="C9" s="6">
        <v>18.5</v>
      </c>
      <c r="D9" s="12">
        <v>16</v>
      </c>
    </row>
    <row r="10" spans="1:4" ht="18.5" x14ac:dyDescent="0.35">
      <c r="A10" s="10"/>
      <c r="B10" s="6">
        <v>18.5</v>
      </c>
      <c r="C10" s="6">
        <v>21</v>
      </c>
      <c r="D10" s="12">
        <v>6</v>
      </c>
    </row>
    <row r="11" spans="1:4" ht="18.5" x14ac:dyDescent="0.35">
      <c r="A11" s="10"/>
      <c r="B11" s="6">
        <v>21</v>
      </c>
      <c r="C11" s="6">
        <v>23.5</v>
      </c>
      <c r="D11" s="12">
        <v>4</v>
      </c>
    </row>
    <row r="12" spans="1:4" x14ac:dyDescent="0.35">
      <c r="D12" s="11">
        <f>SUM(D4:D11)</f>
        <v>100</v>
      </c>
    </row>
    <row r="16" spans="1:4" x14ac:dyDescent="0.35">
      <c r="B16" s="29"/>
    </row>
    <row r="17" spans="2:9" ht="37" x14ac:dyDescent="0.35">
      <c r="B17" s="30"/>
      <c r="C17" s="5" t="s">
        <v>3</v>
      </c>
      <c r="D17" s="5" t="s">
        <v>2</v>
      </c>
      <c r="F17" s="27"/>
      <c r="G17" s="27"/>
      <c r="H17" s="27"/>
      <c r="I17" s="27"/>
    </row>
    <row r="18" spans="2:9" ht="18.5" x14ac:dyDescent="0.35">
      <c r="B18" s="39">
        <v>1</v>
      </c>
      <c r="C18" s="6">
        <v>4.75</v>
      </c>
      <c r="D18" s="12">
        <v>5</v>
      </c>
      <c r="F18" s="27"/>
      <c r="G18" s="28"/>
      <c r="H18" s="27"/>
      <c r="I18" s="27"/>
    </row>
    <row r="19" spans="2:9" ht="18.5" x14ac:dyDescent="0.35">
      <c r="B19" s="39">
        <v>2</v>
      </c>
      <c r="C19" s="6">
        <v>7.25</v>
      </c>
      <c r="D19" s="12">
        <v>7</v>
      </c>
      <c r="F19" s="27"/>
      <c r="G19" s="28"/>
      <c r="H19" s="27"/>
      <c r="I19" s="27"/>
    </row>
    <row r="20" spans="2:9" ht="18.5" x14ac:dyDescent="0.35">
      <c r="B20" s="39">
        <v>3</v>
      </c>
      <c r="C20" s="6">
        <v>9.75</v>
      </c>
      <c r="D20" s="12">
        <v>15</v>
      </c>
      <c r="F20" s="27"/>
      <c r="G20" s="28"/>
      <c r="H20" s="27"/>
      <c r="I20" s="27"/>
    </row>
    <row r="21" spans="2:9" ht="18.5" x14ac:dyDescent="0.35">
      <c r="B21" s="39">
        <v>4</v>
      </c>
      <c r="C21" s="6">
        <v>12.25</v>
      </c>
      <c r="D21" s="12">
        <v>22</v>
      </c>
      <c r="F21" s="27"/>
      <c r="G21" s="28"/>
      <c r="H21" s="27"/>
      <c r="I21" s="27"/>
    </row>
    <row r="22" spans="2:9" ht="18.5" x14ac:dyDescent="0.35">
      <c r="B22" s="39">
        <v>5</v>
      </c>
      <c r="C22" s="6">
        <v>14.75</v>
      </c>
      <c r="D22" s="12">
        <v>25</v>
      </c>
      <c r="F22" s="27"/>
      <c r="G22" s="28"/>
      <c r="H22" s="27"/>
      <c r="I22" s="27"/>
    </row>
    <row r="23" spans="2:9" ht="18.5" x14ac:dyDescent="0.35">
      <c r="B23" s="39">
        <v>6</v>
      </c>
      <c r="C23" s="6">
        <v>17.25</v>
      </c>
      <c r="D23" s="12">
        <v>16</v>
      </c>
      <c r="F23" s="27"/>
      <c r="G23" s="28"/>
      <c r="H23" s="27"/>
      <c r="I23" s="27"/>
    </row>
    <row r="24" spans="2:9" ht="18.5" x14ac:dyDescent="0.35">
      <c r="B24" s="39">
        <v>7</v>
      </c>
      <c r="C24" s="6">
        <v>19.75</v>
      </c>
      <c r="D24" s="12">
        <v>6</v>
      </c>
      <c r="F24" s="27"/>
      <c r="G24" s="28"/>
      <c r="H24" s="27"/>
      <c r="I24" s="27"/>
    </row>
    <row r="25" spans="2:9" ht="18.5" x14ac:dyDescent="0.35">
      <c r="B25" s="39">
        <v>8</v>
      </c>
      <c r="C25" s="6">
        <v>22.25</v>
      </c>
      <c r="D25" s="12">
        <v>4</v>
      </c>
      <c r="F25" s="27"/>
      <c r="G25" s="28"/>
      <c r="H25" s="27"/>
      <c r="I25" s="27"/>
    </row>
    <row r="26" spans="2:9" x14ac:dyDescent="0.35">
      <c r="B26" s="29"/>
      <c r="D26" s="11">
        <f>SUM(D18:D25)</f>
        <v>100</v>
      </c>
      <c r="F26" s="27"/>
      <c r="G26" s="27"/>
      <c r="H26" s="27"/>
      <c r="I26" s="27"/>
    </row>
    <row r="27" spans="2:9" x14ac:dyDescent="0.35">
      <c r="B27" s="29"/>
      <c r="F27" s="27"/>
      <c r="G27" s="27"/>
      <c r="H27" s="27"/>
      <c r="I27" s="27"/>
    </row>
  </sheetData>
  <mergeCells count="1">
    <mergeCell ref="B3:C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224E6-6848-48D9-A79D-AEBB4BB31247}">
  <dimension ref="B3:I17"/>
  <sheetViews>
    <sheetView zoomScale="90" zoomScaleNormal="90" workbookViewId="0">
      <selection activeCell="H16" sqref="H16:I16"/>
    </sheetView>
  </sheetViews>
  <sheetFormatPr defaultRowHeight="14.5" x14ac:dyDescent="0.35"/>
  <cols>
    <col min="2" max="6" width="20.54296875" style="1" customWidth="1"/>
    <col min="8" max="8" width="19.453125" bestFit="1" customWidth="1"/>
    <col min="9" max="9" width="21.81640625" bestFit="1" customWidth="1"/>
  </cols>
  <sheetData>
    <row r="3" spans="2:9" ht="59.5" customHeight="1" x14ac:dyDescent="0.35">
      <c r="B3" s="9" t="s">
        <v>3</v>
      </c>
      <c r="C3" s="15" t="s">
        <v>12</v>
      </c>
      <c r="D3" s="15" t="s">
        <v>13</v>
      </c>
      <c r="E3" s="40" t="s">
        <v>5</v>
      </c>
      <c r="F3" s="5" t="s">
        <v>2</v>
      </c>
    </row>
    <row r="4" spans="2:9" ht="18.5" x14ac:dyDescent="0.35">
      <c r="B4" s="6">
        <v>4.75</v>
      </c>
      <c r="C4" s="6">
        <f>(Sheet1!$C$9*31*24*Sheet1!$C$10)</f>
        <v>1726080</v>
      </c>
      <c r="D4" s="6">
        <f>(B4-Sheet1!$C$9)*31*24*Sheet1!$C$13</f>
        <v>-669600</v>
      </c>
      <c r="E4" s="6">
        <f>C4+D4</f>
        <v>1056480</v>
      </c>
      <c r="F4" s="12">
        <v>5</v>
      </c>
    </row>
    <row r="5" spans="2:9" ht="18.5" x14ac:dyDescent="0.35">
      <c r="B5" s="6">
        <v>7.25</v>
      </c>
      <c r="C5" s="6">
        <f>(Sheet1!$C$9*31*24*Sheet1!$C$10)</f>
        <v>1726080</v>
      </c>
      <c r="D5" s="6">
        <f>(B5-Sheet1!$C$9)*31*24*Sheet1!$C$13</f>
        <v>-520800</v>
      </c>
      <c r="E5" s="6">
        <f t="shared" ref="E5:E11" si="0">C5+D5</f>
        <v>1205280</v>
      </c>
      <c r="F5" s="12">
        <v>7</v>
      </c>
    </row>
    <row r="6" spans="2:9" ht="18.5" x14ac:dyDescent="0.35">
      <c r="B6" s="6">
        <v>9.75</v>
      </c>
      <c r="C6" s="6">
        <f>(Sheet1!$C$9*31*24*Sheet1!$C$10)</f>
        <v>1726080</v>
      </c>
      <c r="D6" s="6">
        <f>(B6-Sheet1!$C$9)*31*24*Sheet1!$C$13</f>
        <v>-372000</v>
      </c>
      <c r="E6" s="6">
        <f t="shared" si="0"/>
        <v>1354080</v>
      </c>
      <c r="F6" s="12">
        <v>15</v>
      </c>
    </row>
    <row r="7" spans="2:9" ht="18.5" x14ac:dyDescent="0.35">
      <c r="B7" s="6">
        <v>12.25</v>
      </c>
      <c r="C7" s="6">
        <f>(Sheet1!$C$9*31*24*Sheet1!$C$10)</f>
        <v>1726080</v>
      </c>
      <c r="D7" s="6">
        <f>(B7-Sheet1!$C$9)*31*24*Sheet1!$C$13</f>
        <v>-223200</v>
      </c>
      <c r="E7" s="6">
        <f t="shared" si="0"/>
        <v>1502880</v>
      </c>
      <c r="F7" s="12">
        <v>22</v>
      </c>
    </row>
    <row r="8" spans="2:9" ht="18.5" x14ac:dyDescent="0.35">
      <c r="B8" s="6">
        <v>14.75</v>
      </c>
      <c r="C8" s="6">
        <f>(Sheet1!$C$9*31*24*Sheet1!$C$10)</f>
        <v>1726080</v>
      </c>
      <c r="D8" s="6">
        <f>(B8-Sheet1!$C$9)*31*24*Sheet1!$C$13</f>
        <v>-74400</v>
      </c>
      <c r="E8" s="6">
        <f t="shared" si="0"/>
        <v>1651680</v>
      </c>
      <c r="F8" s="12">
        <v>25</v>
      </c>
    </row>
    <row r="9" spans="2:9" ht="18.5" x14ac:dyDescent="0.35">
      <c r="B9" s="6">
        <v>17.25</v>
      </c>
      <c r="C9" s="6">
        <f>(Sheet1!$C$9*31*24*Sheet1!$C$10)</f>
        <v>1726080</v>
      </c>
      <c r="D9" s="6">
        <f>(B9-Sheet1!$C$9)*31*24*Sheet1!$C$13</f>
        <v>74400</v>
      </c>
      <c r="E9" s="6">
        <f t="shared" si="0"/>
        <v>1800480</v>
      </c>
      <c r="F9" s="12">
        <v>16</v>
      </c>
    </row>
    <row r="10" spans="2:9" ht="18.5" x14ac:dyDescent="0.35">
      <c r="B10" s="6">
        <v>19.75</v>
      </c>
      <c r="C10" s="6">
        <f>(Sheet1!$C$9*31*24*Sheet1!$C$10)</f>
        <v>1726080</v>
      </c>
      <c r="D10" s="6">
        <f>(B10-Sheet1!$C$9)*31*24*Sheet1!$C$13</f>
        <v>223200</v>
      </c>
      <c r="E10" s="6">
        <f t="shared" si="0"/>
        <v>1949280</v>
      </c>
      <c r="F10" s="12">
        <v>6</v>
      </c>
    </row>
    <row r="11" spans="2:9" ht="18.5" x14ac:dyDescent="0.35">
      <c r="B11" s="6">
        <v>22.25</v>
      </c>
      <c r="C11" s="6">
        <f>(Sheet1!$C$9*31*24*Sheet1!$C$10)</f>
        <v>1726080</v>
      </c>
      <c r="D11" s="6">
        <f>(B11-Sheet1!$C$9)*31*24*Sheet1!$C$13</f>
        <v>372000</v>
      </c>
      <c r="E11" s="6">
        <f t="shared" si="0"/>
        <v>2098080</v>
      </c>
      <c r="F11" s="12">
        <v>4</v>
      </c>
    </row>
    <row r="16" spans="2:9" s="17" customFormat="1" ht="26" x14ac:dyDescent="0.6">
      <c r="B16" s="31"/>
      <c r="C16" s="31"/>
      <c r="D16" s="31"/>
      <c r="E16" s="31"/>
      <c r="F16" s="31"/>
      <c r="H16" s="19" t="s">
        <v>6</v>
      </c>
      <c r="I16" s="18">
        <f>E4</f>
        <v>1056480</v>
      </c>
    </row>
    <row r="17" spans="8:9" ht="26" x14ac:dyDescent="0.6">
      <c r="H17" s="19" t="s">
        <v>10</v>
      </c>
      <c r="I17" s="18">
        <f>E5</f>
        <v>1205280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43CE-3BF0-45E5-B072-AB86F30D0451}">
  <dimension ref="B3:J91"/>
  <sheetViews>
    <sheetView topLeftCell="A51" zoomScale="90" zoomScaleNormal="90" workbookViewId="0">
      <selection activeCell="D69" sqref="D69"/>
    </sheetView>
  </sheetViews>
  <sheetFormatPr defaultRowHeight="14.5" x14ac:dyDescent="0.35"/>
  <cols>
    <col min="2" max="3" width="18.54296875" customWidth="1"/>
    <col min="5" max="10" width="18.90625" customWidth="1"/>
  </cols>
  <sheetData>
    <row r="3" spans="2:10" ht="55.5" x14ac:dyDescent="0.35">
      <c r="B3" s="5" t="s">
        <v>3</v>
      </c>
      <c r="C3" s="5" t="s">
        <v>2</v>
      </c>
      <c r="E3" s="5" t="s">
        <v>7</v>
      </c>
      <c r="F3" s="5" t="s">
        <v>2</v>
      </c>
    </row>
    <row r="4" spans="2:10" ht="18.5" x14ac:dyDescent="0.35">
      <c r="B4" s="6">
        <v>4.75</v>
      </c>
      <c r="C4" s="12">
        <v>5</v>
      </c>
      <c r="E4" s="6">
        <v>40</v>
      </c>
      <c r="F4" s="12">
        <v>50</v>
      </c>
    </row>
    <row r="5" spans="2:10" ht="18.5" x14ac:dyDescent="0.35">
      <c r="B5" s="6">
        <v>7.25</v>
      </c>
      <c r="C5" s="12">
        <v>7</v>
      </c>
      <c r="E5" s="6">
        <v>80</v>
      </c>
      <c r="F5" s="12">
        <v>30</v>
      </c>
    </row>
    <row r="6" spans="2:10" ht="18.5" x14ac:dyDescent="0.35">
      <c r="B6" s="6">
        <v>9.75</v>
      </c>
      <c r="C6" s="12">
        <v>15</v>
      </c>
      <c r="E6" s="6">
        <v>120</v>
      </c>
      <c r="F6" s="12">
        <v>15</v>
      </c>
    </row>
    <row r="7" spans="2:10" ht="18.5" x14ac:dyDescent="0.35">
      <c r="B7" s="6">
        <v>12.25</v>
      </c>
      <c r="C7" s="12">
        <v>22</v>
      </c>
      <c r="E7" s="6">
        <v>160</v>
      </c>
      <c r="F7" s="12">
        <v>5</v>
      </c>
    </row>
    <row r="8" spans="2:10" ht="18.5" x14ac:dyDescent="0.35">
      <c r="B8" s="6">
        <v>14.75</v>
      </c>
      <c r="C8" s="12">
        <v>25</v>
      </c>
      <c r="E8" s="28"/>
      <c r="F8" s="26"/>
    </row>
    <row r="9" spans="2:10" ht="18.5" x14ac:dyDescent="0.35">
      <c r="B9" s="6">
        <v>17.25</v>
      </c>
      <c r="C9" s="12">
        <v>16</v>
      </c>
      <c r="E9" s="28"/>
      <c r="F9" s="26"/>
    </row>
    <row r="10" spans="2:10" ht="18.5" x14ac:dyDescent="0.35">
      <c r="B10" s="6">
        <v>19.75</v>
      </c>
      <c r="C10" s="12">
        <v>6</v>
      </c>
      <c r="E10" s="28" t="s">
        <v>11</v>
      </c>
      <c r="F10" s="26"/>
    </row>
    <row r="11" spans="2:10" ht="18.5" x14ac:dyDescent="0.35">
      <c r="B11" s="6">
        <v>22.25</v>
      </c>
      <c r="C11" s="12">
        <v>4</v>
      </c>
      <c r="E11" s="28"/>
      <c r="F11" s="26"/>
    </row>
    <row r="12" spans="2:10" x14ac:dyDescent="0.35">
      <c r="E12" s="27"/>
      <c r="F12" s="27"/>
    </row>
    <row r="13" spans="2:10" x14ac:dyDescent="0.35">
      <c r="E13" s="27"/>
      <c r="F13" s="27"/>
    </row>
    <row r="16" spans="2:10" ht="55.5" x14ac:dyDescent="0.35">
      <c r="E16" s="5" t="s">
        <v>7</v>
      </c>
      <c r="F16" s="5" t="s">
        <v>2</v>
      </c>
      <c r="G16" s="32" t="s">
        <v>3</v>
      </c>
      <c r="H16" s="32" t="s">
        <v>2</v>
      </c>
      <c r="I16" s="33" t="s">
        <v>5</v>
      </c>
      <c r="J16" s="2" t="s">
        <v>2</v>
      </c>
    </row>
    <row r="17" spans="5:10" ht="18.5" x14ac:dyDescent="0.35">
      <c r="E17" s="6">
        <v>40</v>
      </c>
      <c r="F17" s="12">
        <v>50</v>
      </c>
      <c r="G17" s="6">
        <v>4.75</v>
      </c>
      <c r="H17" s="12">
        <v>5</v>
      </c>
      <c r="I17" s="12">
        <f>(Sheet1!$C$9*31*24*Sheet1!$C$10)+((G17-Sheet1!$C$9)*31*24*E17)</f>
        <v>1391280</v>
      </c>
      <c r="J17" s="36">
        <f>(F17/100)*(H17/100)</f>
        <v>2.5000000000000001E-2</v>
      </c>
    </row>
    <row r="18" spans="5:10" ht="18.5" x14ac:dyDescent="0.35">
      <c r="E18" s="6">
        <v>80</v>
      </c>
      <c r="F18" s="12">
        <v>30</v>
      </c>
      <c r="G18" s="6">
        <v>4.75</v>
      </c>
      <c r="H18" s="12">
        <v>5</v>
      </c>
      <c r="I18" s="12">
        <f>(Sheet1!$C$9*31*24*Sheet1!$C$10)+((G18-Sheet1!$C$9)*31*24*E18)</f>
        <v>1056480</v>
      </c>
      <c r="J18" s="36">
        <f t="shared" ref="J18:J55" si="0">(F18/100)*(H18/100)</f>
        <v>1.4999999999999999E-2</v>
      </c>
    </row>
    <row r="19" spans="5:10" ht="18.5" x14ac:dyDescent="0.35">
      <c r="E19" s="6">
        <v>120</v>
      </c>
      <c r="F19" s="12">
        <v>15</v>
      </c>
      <c r="G19" s="6">
        <v>4.75</v>
      </c>
      <c r="H19" s="12">
        <v>5</v>
      </c>
      <c r="I19" s="12">
        <f>(Sheet1!$C$9*31*24*Sheet1!$C$10)+((G19-Sheet1!$C$9)*31*24*E19)</f>
        <v>721680</v>
      </c>
      <c r="J19" s="36">
        <f t="shared" si="0"/>
        <v>7.4999999999999997E-3</v>
      </c>
    </row>
    <row r="20" spans="5:10" ht="18.5" x14ac:dyDescent="0.35">
      <c r="E20" s="6">
        <v>160</v>
      </c>
      <c r="F20" s="12">
        <v>5</v>
      </c>
      <c r="G20" s="6">
        <v>4.75</v>
      </c>
      <c r="H20" s="12">
        <v>5</v>
      </c>
      <c r="I20" s="12">
        <f>(Sheet1!$C$9*31*24*Sheet1!$C$10)+((G20-Sheet1!$C$9)*31*24*E20)</f>
        <v>386880</v>
      </c>
      <c r="J20" s="36">
        <f t="shared" si="0"/>
        <v>2.5000000000000005E-3</v>
      </c>
    </row>
    <row r="21" spans="5:10" ht="18.5" x14ac:dyDescent="0.35">
      <c r="I21" s="35"/>
      <c r="J21" s="34"/>
    </row>
    <row r="22" spans="5:10" ht="18.5" x14ac:dyDescent="0.35">
      <c r="E22" s="6">
        <v>40</v>
      </c>
      <c r="F22" s="12">
        <v>50</v>
      </c>
      <c r="G22" s="6">
        <v>7.25</v>
      </c>
      <c r="H22" s="12">
        <v>7</v>
      </c>
      <c r="I22" s="12">
        <f>(Sheet1!$C$9*31*24*Sheet1!$C$10)+((G22-Sheet1!$C$9)*31*24*E22)</f>
        <v>1465680</v>
      </c>
      <c r="J22" s="36">
        <f t="shared" si="0"/>
        <v>3.5000000000000003E-2</v>
      </c>
    </row>
    <row r="23" spans="5:10" ht="18.5" x14ac:dyDescent="0.35">
      <c r="E23" s="6">
        <v>80</v>
      </c>
      <c r="F23" s="12">
        <v>30</v>
      </c>
      <c r="G23" s="6">
        <v>7.25</v>
      </c>
      <c r="H23" s="12">
        <v>7</v>
      </c>
      <c r="I23" s="12">
        <f>(Sheet1!$C$9*31*24*Sheet1!$C$10)+((G23-Sheet1!$C$9)*31*24*E23)</f>
        <v>1205280</v>
      </c>
      <c r="J23" s="36">
        <f t="shared" si="0"/>
        <v>2.1000000000000001E-2</v>
      </c>
    </row>
    <row r="24" spans="5:10" ht="18.5" x14ac:dyDescent="0.35">
      <c r="E24" s="6">
        <v>120</v>
      </c>
      <c r="F24" s="12">
        <v>15</v>
      </c>
      <c r="G24" s="6">
        <v>7.25</v>
      </c>
      <c r="H24" s="12">
        <v>7</v>
      </c>
      <c r="I24" s="12">
        <f>(Sheet1!$C$9*31*24*Sheet1!$C$10)+((G24-Sheet1!$C$9)*31*24*E24)</f>
        <v>944880</v>
      </c>
      <c r="J24" s="36">
        <f t="shared" si="0"/>
        <v>1.0500000000000001E-2</v>
      </c>
    </row>
    <row r="25" spans="5:10" ht="18.5" x14ac:dyDescent="0.35">
      <c r="E25" s="6">
        <v>160</v>
      </c>
      <c r="F25" s="12">
        <v>5</v>
      </c>
      <c r="G25" s="6">
        <v>7.25</v>
      </c>
      <c r="H25" s="12">
        <v>7</v>
      </c>
      <c r="I25" s="12">
        <f>(Sheet1!$C$9*31*24*Sheet1!$C$10)+((G25-Sheet1!$C$9)*31*24*E25)</f>
        <v>684480</v>
      </c>
      <c r="J25" s="36">
        <f t="shared" si="0"/>
        <v>3.5000000000000005E-3</v>
      </c>
    </row>
    <row r="26" spans="5:10" ht="18.5" x14ac:dyDescent="0.35">
      <c r="I26" s="35"/>
      <c r="J26" s="34"/>
    </row>
    <row r="27" spans="5:10" ht="18.5" x14ac:dyDescent="0.35">
      <c r="E27" s="6">
        <v>40</v>
      </c>
      <c r="F27" s="12">
        <v>50</v>
      </c>
      <c r="G27" s="6">
        <v>9.75</v>
      </c>
      <c r="H27" s="12">
        <v>15</v>
      </c>
      <c r="I27" s="12">
        <f>(Sheet1!$C$9*31*24*Sheet1!$C$10)+((G27-Sheet1!$C$9)*31*24*E27)</f>
        <v>1540080</v>
      </c>
      <c r="J27" s="36">
        <f t="shared" si="0"/>
        <v>7.4999999999999997E-2</v>
      </c>
    </row>
    <row r="28" spans="5:10" ht="18.5" x14ac:dyDescent="0.35">
      <c r="E28" s="6">
        <v>80</v>
      </c>
      <c r="F28" s="12">
        <v>30</v>
      </c>
      <c r="G28" s="6">
        <v>9.75</v>
      </c>
      <c r="H28" s="12">
        <v>15</v>
      </c>
      <c r="I28" s="12">
        <f>(Sheet1!$C$9*31*24*Sheet1!$C$10)+((G28-Sheet1!$C$9)*31*24*E28)</f>
        <v>1354080</v>
      </c>
      <c r="J28" s="36">
        <f t="shared" si="0"/>
        <v>4.4999999999999998E-2</v>
      </c>
    </row>
    <row r="29" spans="5:10" ht="18.5" x14ac:dyDescent="0.35">
      <c r="E29" s="6">
        <v>120</v>
      </c>
      <c r="F29" s="12">
        <v>15</v>
      </c>
      <c r="G29" s="6">
        <v>9.75</v>
      </c>
      <c r="H29" s="12">
        <v>15</v>
      </c>
      <c r="I29" s="12">
        <f>(Sheet1!$C$9*31*24*Sheet1!$C$10)+((G29-Sheet1!$C$9)*31*24*E29)</f>
        <v>1168080</v>
      </c>
      <c r="J29" s="36">
        <f t="shared" si="0"/>
        <v>2.2499999999999999E-2</v>
      </c>
    </row>
    <row r="30" spans="5:10" ht="18.5" x14ac:dyDescent="0.35">
      <c r="E30" s="6">
        <v>160</v>
      </c>
      <c r="F30" s="12">
        <v>5</v>
      </c>
      <c r="G30" s="6">
        <v>9.75</v>
      </c>
      <c r="H30" s="12">
        <v>15</v>
      </c>
      <c r="I30" s="12">
        <f>(Sheet1!$C$9*31*24*Sheet1!$C$10)+((G30-Sheet1!$C$9)*31*24*E30)</f>
        <v>982080</v>
      </c>
      <c r="J30" s="36">
        <f t="shared" si="0"/>
        <v>7.4999999999999997E-3</v>
      </c>
    </row>
    <row r="31" spans="5:10" ht="18.5" x14ac:dyDescent="0.35">
      <c r="I31" s="35"/>
      <c r="J31" s="34"/>
    </row>
    <row r="32" spans="5:10" ht="18.5" x14ac:dyDescent="0.35">
      <c r="E32" s="6">
        <v>40</v>
      </c>
      <c r="F32" s="12">
        <v>50</v>
      </c>
      <c r="G32" s="6">
        <v>12.25</v>
      </c>
      <c r="H32" s="12">
        <v>22</v>
      </c>
      <c r="I32" s="12">
        <f>(Sheet1!$C$9*31*24*Sheet1!$C$10)+((G32-Sheet1!$C$9)*31*24*E32)</f>
        <v>1614480</v>
      </c>
      <c r="J32" s="36">
        <f t="shared" si="0"/>
        <v>0.11</v>
      </c>
    </row>
    <row r="33" spans="5:10" ht="18.5" x14ac:dyDescent="0.35">
      <c r="E33" s="6">
        <v>80</v>
      </c>
      <c r="F33" s="12">
        <v>30</v>
      </c>
      <c r="G33" s="6">
        <v>12.25</v>
      </c>
      <c r="H33" s="12">
        <v>22</v>
      </c>
      <c r="I33" s="12">
        <f>(Sheet1!$C$9*31*24*Sheet1!$C$10)+((G33-Sheet1!$C$9)*31*24*E33)</f>
        <v>1502880</v>
      </c>
      <c r="J33" s="36">
        <f t="shared" si="0"/>
        <v>6.6000000000000003E-2</v>
      </c>
    </row>
    <row r="34" spans="5:10" ht="18.5" x14ac:dyDescent="0.35">
      <c r="E34" s="6">
        <v>120</v>
      </c>
      <c r="F34" s="12">
        <v>15</v>
      </c>
      <c r="G34" s="6">
        <v>12.25</v>
      </c>
      <c r="H34" s="12">
        <v>22</v>
      </c>
      <c r="I34" s="12">
        <f>(Sheet1!$C$9*31*24*Sheet1!$C$10)+((G34-Sheet1!$C$9)*31*24*E34)</f>
        <v>1391280</v>
      </c>
      <c r="J34" s="36">
        <f t="shared" si="0"/>
        <v>3.3000000000000002E-2</v>
      </c>
    </row>
    <row r="35" spans="5:10" ht="18.5" x14ac:dyDescent="0.35">
      <c r="E35" s="6">
        <v>160</v>
      </c>
      <c r="F35" s="12">
        <v>5</v>
      </c>
      <c r="G35" s="6">
        <v>12.25</v>
      </c>
      <c r="H35" s="12">
        <v>22</v>
      </c>
      <c r="I35" s="12">
        <f>(Sheet1!$C$9*31*24*Sheet1!$C$10)+((G35-Sheet1!$C$9)*31*24*E35)</f>
        <v>1279680</v>
      </c>
      <c r="J35" s="36">
        <f t="shared" si="0"/>
        <v>1.1000000000000001E-2</v>
      </c>
    </row>
    <row r="36" spans="5:10" ht="18.5" x14ac:dyDescent="0.35">
      <c r="I36" s="35"/>
      <c r="J36" s="34"/>
    </row>
    <row r="37" spans="5:10" ht="18.5" x14ac:dyDescent="0.35">
      <c r="E37" s="6">
        <v>40</v>
      </c>
      <c r="F37" s="12">
        <v>50</v>
      </c>
      <c r="G37" s="6">
        <v>14.75</v>
      </c>
      <c r="H37" s="12">
        <v>25</v>
      </c>
      <c r="I37" s="12">
        <f>(Sheet1!$C$9*31*24*Sheet1!$C$10)+((G37-Sheet1!$C$9)*31*24*E37)</f>
        <v>1688880</v>
      </c>
      <c r="J37" s="36">
        <f t="shared" si="0"/>
        <v>0.125</v>
      </c>
    </row>
    <row r="38" spans="5:10" ht="18.5" x14ac:dyDescent="0.35">
      <c r="E38" s="6">
        <v>80</v>
      </c>
      <c r="F38" s="12">
        <v>30</v>
      </c>
      <c r="G38" s="6">
        <v>14.75</v>
      </c>
      <c r="H38" s="12">
        <v>25</v>
      </c>
      <c r="I38" s="12">
        <f>(Sheet1!$C$9*31*24*Sheet1!$C$10)+((G38-Sheet1!$C$9)*31*24*E38)</f>
        <v>1651680</v>
      </c>
      <c r="J38" s="36">
        <f t="shared" si="0"/>
        <v>7.4999999999999997E-2</v>
      </c>
    </row>
    <row r="39" spans="5:10" ht="18.5" x14ac:dyDescent="0.35">
      <c r="E39" s="6">
        <v>120</v>
      </c>
      <c r="F39" s="12">
        <v>15</v>
      </c>
      <c r="G39" s="6">
        <v>14.75</v>
      </c>
      <c r="H39" s="12">
        <v>25</v>
      </c>
      <c r="I39" s="12">
        <f>(Sheet1!$C$9*31*24*Sheet1!$C$10)+((G39-Sheet1!$C$9)*31*24*E39)</f>
        <v>1614480</v>
      </c>
      <c r="J39" s="36">
        <f t="shared" si="0"/>
        <v>3.7499999999999999E-2</v>
      </c>
    </row>
    <row r="40" spans="5:10" ht="18.5" x14ac:dyDescent="0.35">
      <c r="E40" s="6">
        <v>160</v>
      </c>
      <c r="F40" s="12">
        <v>5</v>
      </c>
      <c r="G40" s="6">
        <v>14.75</v>
      </c>
      <c r="H40" s="12">
        <v>25</v>
      </c>
      <c r="I40" s="12">
        <f>(Sheet1!$C$9*31*24*Sheet1!$C$10)+((G40-Sheet1!$C$9)*31*24*E40)</f>
        <v>1577280</v>
      </c>
      <c r="J40" s="36">
        <f t="shared" si="0"/>
        <v>1.2500000000000001E-2</v>
      </c>
    </row>
    <row r="41" spans="5:10" ht="18.5" x14ac:dyDescent="0.35">
      <c r="I41" s="35"/>
      <c r="J41" s="34"/>
    </row>
    <row r="42" spans="5:10" ht="18.5" x14ac:dyDescent="0.35">
      <c r="E42" s="6">
        <v>40</v>
      </c>
      <c r="F42" s="12">
        <v>50</v>
      </c>
      <c r="G42" s="6">
        <v>17.25</v>
      </c>
      <c r="H42" s="12">
        <v>16</v>
      </c>
      <c r="I42" s="12">
        <f>(Sheet1!$C$9*31*24*Sheet1!$C$10)+((G42-Sheet1!$C$9)*31*24*E42)</f>
        <v>1763280</v>
      </c>
      <c r="J42" s="36">
        <f t="shared" si="0"/>
        <v>0.08</v>
      </c>
    </row>
    <row r="43" spans="5:10" ht="18.5" x14ac:dyDescent="0.35">
      <c r="E43" s="6">
        <v>80</v>
      </c>
      <c r="F43" s="12">
        <v>30</v>
      </c>
      <c r="G43" s="6">
        <v>17.25</v>
      </c>
      <c r="H43" s="12">
        <v>16</v>
      </c>
      <c r="I43" s="12">
        <f>(Sheet1!$C$9*31*24*Sheet1!$C$10)+((G43-Sheet1!$C$9)*31*24*E43)</f>
        <v>1800480</v>
      </c>
      <c r="J43" s="36">
        <f t="shared" si="0"/>
        <v>4.8000000000000001E-2</v>
      </c>
    </row>
    <row r="44" spans="5:10" ht="18.5" x14ac:dyDescent="0.35">
      <c r="E44" s="6">
        <v>120</v>
      </c>
      <c r="F44" s="12">
        <v>15</v>
      </c>
      <c r="G44" s="6">
        <v>17.25</v>
      </c>
      <c r="H44" s="12">
        <v>16</v>
      </c>
      <c r="I44" s="12">
        <f>(Sheet1!$C$9*31*24*Sheet1!$C$10)+((G44-Sheet1!$C$9)*31*24*E44)</f>
        <v>1837680</v>
      </c>
      <c r="J44" s="36">
        <f t="shared" si="0"/>
        <v>2.4E-2</v>
      </c>
    </row>
    <row r="45" spans="5:10" ht="18.5" x14ac:dyDescent="0.35">
      <c r="E45" s="6">
        <v>160</v>
      </c>
      <c r="F45" s="12">
        <v>5</v>
      </c>
      <c r="G45" s="6">
        <v>17.25</v>
      </c>
      <c r="H45" s="12">
        <v>16</v>
      </c>
      <c r="I45" s="12">
        <f>(Sheet1!$C$9*31*24*Sheet1!$C$10)+((G45-Sheet1!$C$9)*31*24*E45)</f>
        <v>1874880</v>
      </c>
      <c r="J45" s="36">
        <f t="shared" si="0"/>
        <v>8.0000000000000002E-3</v>
      </c>
    </row>
    <row r="46" spans="5:10" ht="18.5" x14ac:dyDescent="0.35">
      <c r="I46" s="35"/>
      <c r="J46" s="34"/>
    </row>
    <row r="47" spans="5:10" ht="18.5" x14ac:dyDescent="0.35">
      <c r="E47" s="6">
        <v>40</v>
      </c>
      <c r="F47" s="12">
        <v>50</v>
      </c>
      <c r="G47" s="6">
        <v>19.75</v>
      </c>
      <c r="H47" s="12">
        <v>6</v>
      </c>
      <c r="I47" s="12">
        <f>(Sheet1!$C$9*31*24*Sheet1!$C$10)+((G47-Sheet1!$C$9)*31*24*E47)</f>
        <v>1837680</v>
      </c>
      <c r="J47" s="36">
        <f t="shared" si="0"/>
        <v>0.03</v>
      </c>
    </row>
    <row r="48" spans="5:10" ht="18.5" x14ac:dyDescent="0.35">
      <c r="E48" s="6">
        <v>80</v>
      </c>
      <c r="F48" s="12">
        <v>30</v>
      </c>
      <c r="G48" s="6">
        <v>19.75</v>
      </c>
      <c r="H48" s="12">
        <v>6</v>
      </c>
      <c r="I48" s="12">
        <f>(Sheet1!$C$9*31*24*Sheet1!$C$10)+((G48-Sheet1!$C$9)*31*24*E48)</f>
        <v>1949280</v>
      </c>
      <c r="J48" s="36">
        <f t="shared" si="0"/>
        <v>1.7999999999999999E-2</v>
      </c>
    </row>
    <row r="49" spans="2:10" ht="18.5" x14ac:dyDescent="0.35">
      <c r="E49" s="6">
        <v>120</v>
      </c>
      <c r="F49" s="12">
        <v>15</v>
      </c>
      <c r="G49" s="6">
        <v>19.75</v>
      </c>
      <c r="H49" s="12">
        <v>6</v>
      </c>
      <c r="I49" s="12">
        <f>(Sheet1!$C$9*31*24*Sheet1!$C$10)+((G49-Sheet1!$C$9)*31*24*E49)</f>
        <v>2060880</v>
      </c>
      <c r="J49" s="36">
        <f t="shared" si="0"/>
        <v>8.9999999999999993E-3</v>
      </c>
    </row>
    <row r="50" spans="2:10" ht="18.5" x14ac:dyDescent="0.35">
      <c r="E50" s="6">
        <v>160</v>
      </c>
      <c r="F50" s="12">
        <v>5</v>
      </c>
      <c r="G50" s="6">
        <v>19.75</v>
      </c>
      <c r="H50" s="12">
        <v>6</v>
      </c>
      <c r="I50" s="12">
        <f>(Sheet1!$C$9*31*24*Sheet1!$C$10)+((G50-Sheet1!$C$9)*31*24*E50)</f>
        <v>2172480</v>
      </c>
      <c r="J50" s="36">
        <f t="shared" si="0"/>
        <v>3.0000000000000001E-3</v>
      </c>
    </row>
    <row r="51" spans="2:10" ht="18.5" x14ac:dyDescent="0.35">
      <c r="I51" s="35"/>
      <c r="J51" s="34"/>
    </row>
    <row r="52" spans="2:10" ht="18.5" x14ac:dyDescent="0.35">
      <c r="E52" s="6">
        <v>40</v>
      </c>
      <c r="F52" s="12">
        <v>50</v>
      </c>
      <c r="G52" s="6">
        <v>22.25</v>
      </c>
      <c r="H52" s="12">
        <v>4</v>
      </c>
      <c r="I52" s="12">
        <f>(Sheet1!$C$9*31*24*Sheet1!$C$10)+((G52-Sheet1!$C$9)*31*24*E52)</f>
        <v>1912080</v>
      </c>
      <c r="J52" s="36">
        <f t="shared" si="0"/>
        <v>0.02</v>
      </c>
    </row>
    <row r="53" spans="2:10" ht="18.5" x14ac:dyDescent="0.35">
      <c r="E53" s="6">
        <v>80</v>
      </c>
      <c r="F53" s="12">
        <v>30</v>
      </c>
      <c r="G53" s="6">
        <v>22.25</v>
      </c>
      <c r="H53" s="12">
        <v>4</v>
      </c>
      <c r="I53" s="12">
        <f>(Sheet1!$C$9*31*24*Sheet1!$C$10)+((G53-Sheet1!$C$9)*31*24*E53)</f>
        <v>2098080</v>
      </c>
      <c r="J53" s="36">
        <f t="shared" si="0"/>
        <v>1.2E-2</v>
      </c>
    </row>
    <row r="54" spans="2:10" ht="18.5" x14ac:dyDescent="0.35">
      <c r="E54" s="6">
        <v>120</v>
      </c>
      <c r="F54" s="12">
        <v>15</v>
      </c>
      <c r="G54" s="6">
        <v>22.25</v>
      </c>
      <c r="H54" s="12">
        <v>4</v>
      </c>
      <c r="I54" s="12">
        <f>(Sheet1!$C$9*31*24*Sheet1!$C$10)+((G54-Sheet1!$C$9)*31*24*E54)</f>
        <v>2284080</v>
      </c>
      <c r="J54" s="36">
        <f t="shared" si="0"/>
        <v>6.0000000000000001E-3</v>
      </c>
    </row>
    <row r="55" spans="2:10" ht="18.5" x14ac:dyDescent="0.35">
      <c r="E55" s="6">
        <v>160</v>
      </c>
      <c r="F55" s="12">
        <v>5</v>
      </c>
      <c r="G55" s="6">
        <v>22.25</v>
      </c>
      <c r="H55" s="12">
        <v>4</v>
      </c>
      <c r="I55" s="12">
        <f>(Sheet1!$C$9*31*24*Sheet1!$C$10)+((G55-Sheet1!$C$9)*31*24*E55)</f>
        <v>2470080</v>
      </c>
      <c r="J55" s="36">
        <f t="shared" si="0"/>
        <v>2E-3</v>
      </c>
    </row>
    <row r="56" spans="2:10" x14ac:dyDescent="0.35">
      <c r="J56" s="41">
        <f>SUM(J17:J55)</f>
        <v>1</v>
      </c>
    </row>
    <row r="59" spans="2:10" ht="43.5" x14ac:dyDescent="0.35">
      <c r="B59" s="37" t="s">
        <v>5</v>
      </c>
      <c r="C59" s="38" t="s">
        <v>2</v>
      </c>
    </row>
    <row r="60" spans="2:10" ht="18.5" x14ac:dyDescent="0.35">
      <c r="B60" s="12">
        <v>-386880</v>
      </c>
      <c r="C60" s="36">
        <v>2.5000000000000005E-3</v>
      </c>
    </row>
    <row r="61" spans="2:10" ht="18.5" x14ac:dyDescent="0.35">
      <c r="B61" s="12">
        <v>-89280</v>
      </c>
      <c r="C61" s="36">
        <v>3.5000000000000005E-3</v>
      </c>
      <c r="D61" s="41">
        <f>C61+C60</f>
        <v>6.000000000000001E-3</v>
      </c>
    </row>
    <row r="62" spans="2:10" ht="18.5" x14ac:dyDescent="0.35">
      <c r="B62" s="12">
        <v>-52080</v>
      </c>
      <c r="C62" s="36">
        <v>7.4999999999999997E-3</v>
      </c>
      <c r="D62" s="41">
        <f>C62+D61</f>
        <v>1.3500000000000002E-2</v>
      </c>
    </row>
    <row r="63" spans="2:10" ht="18.5" x14ac:dyDescent="0.35">
      <c r="B63" s="12">
        <v>171120</v>
      </c>
      <c r="C63" s="36">
        <v>1.0500000000000001E-2</v>
      </c>
      <c r="D63" s="41">
        <f>C63+D62</f>
        <v>2.4E-2</v>
      </c>
    </row>
    <row r="64" spans="2:10" ht="18.5" x14ac:dyDescent="0.35">
      <c r="B64" s="12">
        <v>208320</v>
      </c>
      <c r="C64" s="36">
        <v>7.4999999999999997E-3</v>
      </c>
      <c r="D64" s="41">
        <f t="shared" ref="D64:D66" si="1">C64+D63</f>
        <v>3.15E-2</v>
      </c>
    </row>
    <row r="65" spans="2:4" ht="18.5" x14ac:dyDescent="0.35">
      <c r="B65" s="42">
        <v>282720</v>
      </c>
      <c r="C65" s="43">
        <v>1.4999999999999999E-2</v>
      </c>
      <c r="D65" s="44">
        <f t="shared" si="1"/>
        <v>4.65E-2</v>
      </c>
    </row>
    <row r="66" spans="2:4" ht="18.5" x14ac:dyDescent="0.35">
      <c r="B66" s="12">
        <v>394320</v>
      </c>
      <c r="C66" s="36">
        <v>2.2499999999999999E-2</v>
      </c>
      <c r="D66" s="41">
        <f t="shared" si="1"/>
        <v>6.9000000000000006E-2</v>
      </c>
    </row>
    <row r="67" spans="2:4" ht="18.5" x14ac:dyDescent="0.35">
      <c r="B67" s="12">
        <v>431520</v>
      </c>
      <c r="C67" s="36">
        <v>2.1000000000000001E-2</v>
      </c>
    </row>
    <row r="68" spans="2:4" ht="18.5" x14ac:dyDescent="0.35">
      <c r="B68" s="12">
        <v>505920</v>
      </c>
      <c r="C68" s="36">
        <v>1.1000000000000001E-2</v>
      </c>
    </row>
    <row r="69" spans="2:4" ht="18.5" x14ac:dyDescent="0.35">
      <c r="B69" s="12">
        <v>580320</v>
      </c>
      <c r="C69" s="36">
        <v>4.4999999999999998E-2</v>
      </c>
    </row>
    <row r="70" spans="2:4" ht="18.5" x14ac:dyDescent="0.35">
      <c r="B70" s="12">
        <v>617520</v>
      </c>
      <c r="C70" s="36">
        <v>2.5000000000000001E-2</v>
      </c>
    </row>
    <row r="71" spans="2:4" ht="18.5" x14ac:dyDescent="0.35">
      <c r="B71" s="12">
        <v>617520</v>
      </c>
      <c r="C71" s="36">
        <v>3.3000000000000002E-2</v>
      </c>
    </row>
    <row r="72" spans="2:4" ht="18.5" x14ac:dyDescent="0.35">
      <c r="B72" s="12">
        <v>691920</v>
      </c>
      <c r="C72" s="36">
        <v>3.5000000000000003E-2</v>
      </c>
    </row>
    <row r="73" spans="2:4" ht="18.5" x14ac:dyDescent="0.35">
      <c r="B73" s="12">
        <v>729120</v>
      </c>
      <c r="C73" s="36">
        <v>6.6000000000000003E-2</v>
      </c>
    </row>
    <row r="74" spans="2:4" ht="18.5" x14ac:dyDescent="0.35">
      <c r="B74" s="12">
        <v>766320</v>
      </c>
      <c r="C74" s="36">
        <v>7.4999999999999997E-2</v>
      </c>
    </row>
    <row r="75" spans="2:4" ht="18.5" x14ac:dyDescent="0.35">
      <c r="B75" s="12">
        <v>803520</v>
      </c>
      <c r="C75" s="36">
        <v>1.2500000000000001E-2</v>
      </c>
    </row>
    <row r="76" spans="2:4" ht="18.5" x14ac:dyDescent="0.35">
      <c r="B76" s="12">
        <v>840720</v>
      </c>
      <c r="C76" s="36">
        <v>0.11</v>
      </c>
    </row>
    <row r="77" spans="2:4" ht="18.5" x14ac:dyDescent="0.35">
      <c r="B77" s="12">
        <v>840720</v>
      </c>
      <c r="C77" s="36">
        <v>3.7499999999999999E-2</v>
      </c>
    </row>
    <row r="78" spans="2:4" ht="18.5" x14ac:dyDescent="0.35">
      <c r="B78" s="12">
        <v>877920</v>
      </c>
      <c r="C78" s="36">
        <v>7.4999999999999997E-2</v>
      </c>
    </row>
    <row r="79" spans="2:4" ht="18.5" x14ac:dyDescent="0.35">
      <c r="B79" s="12">
        <v>915120</v>
      </c>
      <c r="C79" s="36">
        <v>0.125</v>
      </c>
    </row>
    <row r="80" spans="2:4" ht="18.5" x14ac:dyDescent="0.35">
      <c r="B80" s="12">
        <v>989520</v>
      </c>
      <c r="C80" s="36">
        <v>0.08</v>
      </c>
    </row>
    <row r="81" spans="2:3" ht="18.5" x14ac:dyDescent="0.35">
      <c r="B81" s="12">
        <v>1026720</v>
      </c>
      <c r="C81" s="36">
        <v>4.8000000000000001E-2</v>
      </c>
    </row>
    <row r="82" spans="2:3" ht="18.5" x14ac:dyDescent="0.35">
      <c r="B82" s="12">
        <v>1063920</v>
      </c>
      <c r="C82" s="36">
        <v>2.4E-2</v>
      </c>
    </row>
    <row r="83" spans="2:3" ht="18.5" x14ac:dyDescent="0.35">
      <c r="B83" s="12">
        <v>1063920</v>
      </c>
      <c r="C83" s="36">
        <v>0.03</v>
      </c>
    </row>
    <row r="84" spans="2:3" ht="18.5" x14ac:dyDescent="0.35">
      <c r="B84" s="12">
        <v>1101120</v>
      </c>
      <c r="C84" s="36">
        <v>8.0000000000000002E-3</v>
      </c>
    </row>
    <row r="85" spans="2:3" ht="18.5" x14ac:dyDescent="0.35">
      <c r="B85" s="12">
        <v>1138320</v>
      </c>
      <c r="C85" s="36">
        <v>0.02</v>
      </c>
    </row>
    <row r="86" spans="2:3" ht="18.5" x14ac:dyDescent="0.35">
      <c r="B86" s="12">
        <v>1175520</v>
      </c>
      <c r="C86" s="36">
        <v>1.7999999999999999E-2</v>
      </c>
    </row>
    <row r="87" spans="2:3" ht="18.5" x14ac:dyDescent="0.35">
      <c r="B87" s="12">
        <v>1287120</v>
      </c>
      <c r="C87" s="36">
        <v>8.9999999999999993E-3</v>
      </c>
    </row>
    <row r="88" spans="2:3" ht="18.5" x14ac:dyDescent="0.35">
      <c r="B88" s="12">
        <v>1324320</v>
      </c>
      <c r="C88" s="36">
        <v>1.2E-2</v>
      </c>
    </row>
    <row r="89" spans="2:3" ht="18.5" x14ac:dyDescent="0.35">
      <c r="B89" s="12">
        <v>1398720</v>
      </c>
      <c r="C89" s="36">
        <v>3.0000000000000001E-3</v>
      </c>
    </row>
    <row r="90" spans="2:3" ht="18.5" x14ac:dyDescent="0.35">
      <c r="B90" s="12">
        <v>1510320</v>
      </c>
      <c r="C90" s="36">
        <v>6.0000000000000001E-3</v>
      </c>
    </row>
    <row r="91" spans="2:3" ht="18.5" x14ac:dyDescent="0.35">
      <c r="B91" s="12">
        <v>1696320</v>
      </c>
      <c r="C91" s="36">
        <v>2E-3</v>
      </c>
    </row>
  </sheetData>
  <sortState xmlns:xlrd2="http://schemas.microsoft.com/office/spreadsheetml/2017/richdata2" ref="B60:J91">
    <sortCondition ref="B60:B91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4CD8-8C1F-4982-A103-7023A88DFD5F}">
  <dimension ref="A2:H140"/>
  <sheetViews>
    <sheetView tabSelected="1" topLeftCell="A109" zoomScale="90" zoomScaleNormal="90" workbookViewId="0">
      <selection activeCell="B132" sqref="B132:D132"/>
    </sheetView>
  </sheetViews>
  <sheetFormatPr defaultRowHeight="14.5" x14ac:dyDescent="0.35"/>
  <cols>
    <col min="1" max="1" width="8.7265625" style="20"/>
    <col min="2" max="2" width="17.81640625" style="21" bestFit="1" customWidth="1"/>
    <col min="3" max="3" width="12.36328125" style="21" bestFit="1" customWidth="1"/>
    <col min="4" max="8" width="8.7265625" style="20"/>
  </cols>
  <sheetData>
    <row r="2" spans="2:3" x14ac:dyDescent="0.35">
      <c r="B2" s="22" t="s">
        <v>9</v>
      </c>
      <c r="C2" s="22" t="s">
        <v>8</v>
      </c>
    </row>
    <row r="3" spans="2:3" x14ac:dyDescent="0.35">
      <c r="B3" s="23">
        <v>-1.86</v>
      </c>
      <c r="C3" s="23">
        <v>1.163E-2</v>
      </c>
    </row>
    <row r="4" spans="2:3" x14ac:dyDescent="0.35">
      <c r="B4" s="23">
        <v>-1.54674</v>
      </c>
      <c r="C4" s="23">
        <v>6.1929999999999999E-2</v>
      </c>
    </row>
    <row r="5" spans="2:3" x14ac:dyDescent="0.35">
      <c r="B5" s="23">
        <v>-1.488</v>
      </c>
      <c r="C5" s="23">
        <v>6.9800000000000001E-3</v>
      </c>
    </row>
    <row r="6" spans="2:3" x14ac:dyDescent="0.35">
      <c r="B6" s="23">
        <v>-1.2334700000000001</v>
      </c>
      <c r="C6" s="23">
        <v>0.28620000000000001</v>
      </c>
    </row>
    <row r="7" spans="2:3" x14ac:dyDescent="0.35">
      <c r="B7" s="23">
        <v>-1.2138899999999999</v>
      </c>
      <c r="C7" s="23">
        <v>3.7159999999999999E-2</v>
      </c>
    </row>
    <row r="8" spans="2:3" x14ac:dyDescent="0.35">
      <c r="B8" s="23">
        <v>-0.93979000000000001</v>
      </c>
      <c r="C8" s="23">
        <v>0.17172000000000001</v>
      </c>
    </row>
    <row r="9" spans="2:3" x14ac:dyDescent="0.35">
      <c r="B9" s="23">
        <v>-0.92020999999999997</v>
      </c>
      <c r="C9" s="23">
        <v>1.00837</v>
      </c>
    </row>
    <row r="10" spans="2:3" x14ac:dyDescent="0.35">
      <c r="B10" s="23">
        <v>-0.66568000000000005</v>
      </c>
      <c r="C10" s="23">
        <v>0.60502</v>
      </c>
    </row>
    <row r="11" spans="2:3" x14ac:dyDescent="0.35">
      <c r="B11" s="23">
        <v>-0.60694999999999999</v>
      </c>
      <c r="C11" s="23">
        <v>2.7092499999999999</v>
      </c>
    </row>
    <row r="12" spans="2:3" x14ac:dyDescent="0.35">
      <c r="B12" s="23">
        <v>-0.39157999999999998</v>
      </c>
      <c r="C12" s="23">
        <v>1.6255500000000001</v>
      </c>
    </row>
    <row r="13" spans="2:3" x14ac:dyDescent="0.35">
      <c r="B13" s="23">
        <v>-0.29368</v>
      </c>
      <c r="C13" s="23">
        <v>5.5517200000000004</v>
      </c>
    </row>
    <row r="14" spans="2:3" x14ac:dyDescent="0.35">
      <c r="B14" s="23">
        <v>-0.11747</v>
      </c>
      <c r="C14" s="23">
        <v>3.3310300000000002</v>
      </c>
    </row>
    <row r="15" spans="2:3" x14ac:dyDescent="0.35">
      <c r="B15" s="23">
        <v>1.958E-2</v>
      </c>
      <c r="C15" s="23">
        <v>8.6776999999999997</v>
      </c>
    </row>
    <row r="16" spans="2:3" x14ac:dyDescent="0.35">
      <c r="B16" s="23">
        <v>0.15662999999999999</v>
      </c>
      <c r="C16" s="23">
        <v>5.20662</v>
      </c>
    </row>
    <row r="17" spans="2:3" x14ac:dyDescent="0.35">
      <c r="B17" s="23">
        <v>0.22320000000000001</v>
      </c>
      <c r="C17" s="23">
        <v>1.16E-3</v>
      </c>
    </row>
    <row r="18" spans="2:3" x14ac:dyDescent="0.35">
      <c r="B18" s="23">
        <v>0.31718000000000002</v>
      </c>
      <c r="C18" s="23">
        <v>6.1900000000000002E-3</v>
      </c>
    </row>
    <row r="19" spans="2:3" x14ac:dyDescent="0.35">
      <c r="B19" s="23">
        <v>0.33284000000000002</v>
      </c>
      <c r="C19" s="23">
        <v>10.347</v>
      </c>
    </row>
    <row r="20" spans="2:3" x14ac:dyDescent="0.35">
      <c r="B20" s="23">
        <v>0.41116000000000003</v>
      </c>
      <c r="C20" s="23">
        <v>2.862E-2</v>
      </c>
    </row>
    <row r="21" spans="2:3" x14ac:dyDescent="0.35">
      <c r="B21" s="23">
        <v>0.43074000000000001</v>
      </c>
      <c r="C21" s="23">
        <v>6.2081999999999997</v>
      </c>
    </row>
    <row r="22" spans="2:3" x14ac:dyDescent="0.35">
      <c r="B22" s="23">
        <v>0.50514000000000003</v>
      </c>
      <c r="C22" s="23">
        <v>0.10084</v>
      </c>
    </row>
    <row r="23" spans="2:3" x14ac:dyDescent="0.35">
      <c r="B23" s="23">
        <v>0.59911999999999999</v>
      </c>
      <c r="C23" s="23">
        <v>0.27093</v>
      </c>
    </row>
    <row r="24" spans="2:3" x14ac:dyDescent="0.35">
      <c r="B24" s="23">
        <v>0.64610999999999996</v>
      </c>
      <c r="C24" s="23">
        <v>9.4117599999999992</v>
      </c>
    </row>
    <row r="25" spans="2:3" x14ac:dyDescent="0.35">
      <c r="B25" s="23">
        <v>0.66959999999999997</v>
      </c>
      <c r="C25" s="23">
        <v>1.16E-3</v>
      </c>
    </row>
    <row r="26" spans="2:3" x14ac:dyDescent="0.35">
      <c r="B26" s="23">
        <v>0.69308999999999998</v>
      </c>
      <c r="C26" s="23">
        <v>0.55517000000000005</v>
      </c>
    </row>
    <row r="27" spans="2:3" x14ac:dyDescent="0.35">
      <c r="B27" s="23">
        <v>0.70484000000000002</v>
      </c>
      <c r="C27" s="23">
        <v>5.6470599999999997</v>
      </c>
    </row>
    <row r="28" spans="2:3" x14ac:dyDescent="0.35">
      <c r="B28" s="23">
        <v>0.71658999999999995</v>
      </c>
      <c r="C28" s="23">
        <v>6.1900000000000002E-3</v>
      </c>
    </row>
    <row r="29" spans="2:3" x14ac:dyDescent="0.35">
      <c r="B29" s="23">
        <v>0.74399999999999999</v>
      </c>
      <c r="C29" s="23">
        <v>1.16E-3</v>
      </c>
    </row>
    <row r="30" spans="2:3" x14ac:dyDescent="0.35">
      <c r="B30" s="23">
        <v>0.76358000000000004</v>
      </c>
      <c r="C30" s="23">
        <v>2.862E-2</v>
      </c>
    </row>
    <row r="31" spans="2:3" x14ac:dyDescent="0.35">
      <c r="B31" s="23">
        <v>0.78315999999999997</v>
      </c>
      <c r="C31" s="23">
        <v>6.1900000000000002E-3</v>
      </c>
    </row>
    <row r="32" spans="2:3" x14ac:dyDescent="0.35">
      <c r="B32" s="23">
        <v>0.78707000000000005</v>
      </c>
      <c r="C32" s="23">
        <v>0.86777000000000004</v>
      </c>
    </row>
    <row r="33" spans="2:3" x14ac:dyDescent="0.35">
      <c r="B33" s="23">
        <v>0.81057000000000001</v>
      </c>
      <c r="C33" s="23">
        <v>0.10084</v>
      </c>
    </row>
    <row r="34" spans="2:3" x14ac:dyDescent="0.35">
      <c r="B34" s="23">
        <v>0.82077999999999995</v>
      </c>
      <c r="C34" s="23">
        <v>1.16E-3</v>
      </c>
    </row>
    <row r="35" spans="2:3" x14ac:dyDescent="0.35">
      <c r="B35" s="23">
        <v>0.82232000000000005</v>
      </c>
      <c r="C35" s="23">
        <v>2.862E-2</v>
      </c>
    </row>
    <row r="36" spans="2:3" x14ac:dyDescent="0.35">
      <c r="B36" s="23">
        <v>0.85185999999999995</v>
      </c>
      <c r="C36" s="23">
        <v>6.1900000000000002E-3</v>
      </c>
    </row>
    <row r="37" spans="2:3" x14ac:dyDescent="0.35">
      <c r="B37" s="23">
        <v>0.85755999999999999</v>
      </c>
      <c r="C37" s="23">
        <v>0.27093</v>
      </c>
    </row>
    <row r="38" spans="2:3" x14ac:dyDescent="0.35">
      <c r="B38" s="23">
        <v>0.86146999999999996</v>
      </c>
      <c r="C38" s="23">
        <v>0.10084</v>
      </c>
    </row>
    <row r="39" spans="2:3" x14ac:dyDescent="0.35">
      <c r="B39" s="23">
        <v>0.88105</v>
      </c>
      <c r="C39" s="23">
        <v>1.0347</v>
      </c>
    </row>
    <row r="40" spans="2:3" x14ac:dyDescent="0.35">
      <c r="B40" s="23">
        <v>0.88292999999999999</v>
      </c>
      <c r="C40" s="23">
        <v>2.862E-2</v>
      </c>
    </row>
    <row r="41" spans="2:3" x14ac:dyDescent="0.35">
      <c r="B41" s="23">
        <v>0.90063000000000004</v>
      </c>
      <c r="C41" s="23">
        <v>0.27093</v>
      </c>
    </row>
    <row r="42" spans="2:3" x14ac:dyDescent="0.35">
      <c r="B42" s="23">
        <v>0.90454999999999997</v>
      </c>
      <c r="C42" s="23">
        <v>0.55517000000000005</v>
      </c>
    </row>
    <row r="43" spans="2:3" x14ac:dyDescent="0.35">
      <c r="B43" s="23">
        <v>0.91400999999999999</v>
      </c>
      <c r="C43" s="23">
        <v>0.10084</v>
      </c>
    </row>
    <row r="44" spans="2:3" x14ac:dyDescent="0.35">
      <c r="B44" s="23">
        <v>0.93979000000000001</v>
      </c>
      <c r="C44" s="23">
        <v>0.55517000000000005</v>
      </c>
    </row>
    <row r="45" spans="2:3" x14ac:dyDescent="0.35">
      <c r="B45" s="23">
        <v>0.94508000000000003</v>
      </c>
      <c r="C45" s="23">
        <v>0.27093</v>
      </c>
    </row>
    <row r="46" spans="2:3" x14ac:dyDescent="0.35">
      <c r="B46" s="23">
        <v>0.95154000000000005</v>
      </c>
      <c r="C46" s="23">
        <v>0.86777000000000004</v>
      </c>
    </row>
    <row r="47" spans="2:3" x14ac:dyDescent="0.35">
      <c r="B47" s="23">
        <v>0.95936999999999995</v>
      </c>
      <c r="C47" s="23">
        <v>6.5308000000000002</v>
      </c>
    </row>
    <row r="48" spans="2:3" x14ac:dyDescent="0.35">
      <c r="B48" s="23">
        <v>0.97502999999999995</v>
      </c>
      <c r="C48" s="23">
        <v>0.94118000000000002</v>
      </c>
    </row>
    <row r="49" spans="2:3" x14ac:dyDescent="0.35">
      <c r="B49" s="23">
        <v>0.97616000000000003</v>
      </c>
      <c r="C49" s="23">
        <v>0.55517000000000005</v>
      </c>
    </row>
    <row r="50" spans="2:3" x14ac:dyDescent="0.35">
      <c r="B50" s="23">
        <v>0.97894999999999999</v>
      </c>
      <c r="C50" s="23">
        <v>3.9184800000000002</v>
      </c>
    </row>
    <row r="51" spans="2:3" x14ac:dyDescent="0.35">
      <c r="B51" s="23">
        <v>0.97894999999999999</v>
      </c>
      <c r="C51" s="23">
        <v>0.86777000000000004</v>
      </c>
    </row>
    <row r="52" spans="2:3" x14ac:dyDescent="0.35">
      <c r="B52" s="23">
        <v>0.99853000000000003</v>
      </c>
      <c r="C52" s="23">
        <v>1.0347</v>
      </c>
    </row>
    <row r="53" spans="2:3" x14ac:dyDescent="0.35">
      <c r="B53" s="23">
        <v>1.0072399999999999</v>
      </c>
      <c r="C53" s="23">
        <v>0.86777000000000004</v>
      </c>
    </row>
    <row r="54" spans="2:3" x14ac:dyDescent="0.35">
      <c r="B54" s="23">
        <v>1.0181100000000001</v>
      </c>
      <c r="C54" s="23">
        <v>1.0347</v>
      </c>
    </row>
    <row r="55" spans="2:3" x14ac:dyDescent="0.35">
      <c r="B55" s="23">
        <v>1.0383100000000001</v>
      </c>
      <c r="C55" s="23">
        <v>1.0347</v>
      </c>
    </row>
    <row r="56" spans="2:3" x14ac:dyDescent="0.35">
      <c r="B56" s="23">
        <v>1.04552</v>
      </c>
      <c r="C56" s="23">
        <v>0.94118000000000002</v>
      </c>
    </row>
    <row r="57" spans="2:3" x14ac:dyDescent="0.35">
      <c r="B57" s="23">
        <v>1.0572600000000001</v>
      </c>
      <c r="C57" s="23">
        <v>0.94118000000000002</v>
      </c>
    </row>
    <row r="58" spans="2:3" x14ac:dyDescent="0.35">
      <c r="B58" s="23">
        <v>1.06901</v>
      </c>
      <c r="C58" s="23">
        <v>0.65307999999999999</v>
      </c>
    </row>
    <row r="59" spans="2:3" x14ac:dyDescent="0.35">
      <c r="B59" s="23">
        <v>1.0693900000000001</v>
      </c>
      <c r="C59" s="23">
        <v>0.94118000000000002</v>
      </c>
    </row>
    <row r="60" spans="2:3" x14ac:dyDescent="0.35">
      <c r="B60" s="23">
        <v>1.0925100000000001</v>
      </c>
      <c r="C60" s="23">
        <v>0.65307999999999999</v>
      </c>
    </row>
    <row r="61" spans="2:3" x14ac:dyDescent="0.35">
      <c r="B61" s="23">
        <v>1.09642</v>
      </c>
      <c r="C61" s="23">
        <v>0.65307999999999999</v>
      </c>
    </row>
    <row r="62" spans="2:3" x14ac:dyDescent="0.35">
      <c r="B62" s="23">
        <v>1.10046</v>
      </c>
      <c r="C62" s="23">
        <v>0.65307999999999999</v>
      </c>
    </row>
    <row r="63" spans="2:3" x14ac:dyDescent="0.35">
      <c r="B63" s="23">
        <v>1.13154</v>
      </c>
      <c r="C63" s="23">
        <v>0.34567999999999999</v>
      </c>
    </row>
    <row r="64" spans="2:3" x14ac:dyDescent="0.35">
      <c r="B64" s="23">
        <v>1.13558</v>
      </c>
      <c r="C64" s="23">
        <v>0.34567999999999999</v>
      </c>
    </row>
    <row r="65" spans="2:3" x14ac:dyDescent="0.35">
      <c r="B65" s="23">
        <v>1.1394899999999999</v>
      </c>
      <c r="C65" s="23">
        <v>0.34567999999999999</v>
      </c>
    </row>
    <row r="66" spans="2:3" x14ac:dyDescent="0.35">
      <c r="B66" s="23">
        <v>1.1626099999999999</v>
      </c>
      <c r="C66" s="23">
        <v>0.13955999999999999</v>
      </c>
    </row>
    <row r="67" spans="2:3" x14ac:dyDescent="0.35">
      <c r="B67" s="23">
        <v>1.16299</v>
      </c>
      <c r="C67" s="23">
        <v>0.34567999999999999</v>
      </c>
    </row>
    <row r="68" spans="2:3" x14ac:dyDescent="0.35">
      <c r="B68" s="23">
        <v>1.1747399999999999</v>
      </c>
      <c r="C68" s="23">
        <v>0.13955999999999999</v>
      </c>
    </row>
    <row r="69" spans="2:3" x14ac:dyDescent="0.35">
      <c r="B69" s="23">
        <v>1.18648</v>
      </c>
      <c r="C69" s="23">
        <v>0.13955999999999999</v>
      </c>
    </row>
    <row r="70" spans="2:3" x14ac:dyDescent="0.35">
      <c r="B70" s="23">
        <v>1.1936899999999999</v>
      </c>
      <c r="C70" s="23">
        <v>4.2970000000000001E-2</v>
      </c>
    </row>
    <row r="71" spans="2:3" x14ac:dyDescent="0.35">
      <c r="B71" s="23">
        <v>1.2138899999999999</v>
      </c>
      <c r="C71" s="23">
        <v>4.2970000000000001E-2</v>
      </c>
    </row>
    <row r="72" spans="2:3" x14ac:dyDescent="0.35">
      <c r="B72" s="23">
        <v>1.2247600000000001</v>
      </c>
      <c r="C72" s="23">
        <v>1.009E-2</v>
      </c>
    </row>
    <row r="73" spans="2:3" x14ac:dyDescent="0.35">
      <c r="B73" s="23">
        <v>1.2334700000000001</v>
      </c>
      <c r="C73" s="23">
        <v>4.2970000000000001E-2</v>
      </c>
    </row>
    <row r="74" spans="2:3" x14ac:dyDescent="0.35">
      <c r="B74" s="23">
        <v>1.25305</v>
      </c>
      <c r="C74" s="23">
        <v>2.0740799999999999</v>
      </c>
    </row>
    <row r="75" spans="2:3" x14ac:dyDescent="0.35">
      <c r="B75" s="23">
        <v>1.25305</v>
      </c>
      <c r="C75" s="23">
        <v>1.009E-2</v>
      </c>
    </row>
    <row r="76" spans="2:3" x14ac:dyDescent="0.35">
      <c r="B76" s="23">
        <v>1.2558400000000001</v>
      </c>
      <c r="C76" s="23">
        <v>1.8E-3</v>
      </c>
    </row>
    <row r="77" spans="2:3" x14ac:dyDescent="0.35">
      <c r="B77" s="23">
        <v>1.2569699999999999</v>
      </c>
      <c r="C77" s="23">
        <v>0.13955999999999999</v>
      </c>
    </row>
    <row r="78" spans="2:3" x14ac:dyDescent="0.35">
      <c r="B78" s="23">
        <v>1.2726299999999999</v>
      </c>
      <c r="C78" s="23">
        <v>3.4567999999999999</v>
      </c>
    </row>
    <row r="79" spans="2:3" x14ac:dyDescent="0.35">
      <c r="B79" s="23">
        <v>1.2804599999999999</v>
      </c>
      <c r="C79" s="23">
        <v>1.009E-2</v>
      </c>
    </row>
    <row r="80" spans="2:3" x14ac:dyDescent="0.35">
      <c r="B80" s="23">
        <v>1.2869200000000001</v>
      </c>
      <c r="C80" s="23">
        <v>2.5000000000000001E-4</v>
      </c>
    </row>
    <row r="81" spans="2:3" x14ac:dyDescent="0.35">
      <c r="B81" s="23">
        <v>1.2922100000000001</v>
      </c>
      <c r="C81" s="23">
        <v>1.8E-3</v>
      </c>
    </row>
    <row r="82" spans="2:3" x14ac:dyDescent="0.35">
      <c r="B82" s="23">
        <v>1.31799</v>
      </c>
      <c r="C82" s="23">
        <v>3.0000000000000001E-5</v>
      </c>
    </row>
    <row r="83" spans="2:3" x14ac:dyDescent="0.35">
      <c r="B83" s="23">
        <v>1.32745</v>
      </c>
      <c r="C83" s="23">
        <v>1.8E-3</v>
      </c>
    </row>
    <row r="84" spans="2:3" x14ac:dyDescent="0.35">
      <c r="B84" s="23">
        <v>1.3313699999999999</v>
      </c>
      <c r="C84" s="23">
        <v>2.5000000000000001E-4</v>
      </c>
    </row>
    <row r="85" spans="2:3" x14ac:dyDescent="0.35">
      <c r="B85" s="23">
        <v>1.34907</v>
      </c>
      <c r="C85" s="23">
        <v>0</v>
      </c>
    </row>
    <row r="86" spans="2:3" x14ac:dyDescent="0.35">
      <c r="B86" s="23">
        <v>1.3509500000000001</v>
      </c>
      <c r="C86" s="23">
        <v>4.2970000000000001E-2</v>
      </c>
    </row>
    <row r="87" spans="2:3" x14ac:dyDescent="0.35">
      <c r="B87" s="23">
        <v>1.37053</v>
      </c>
      <c r="C87" s="23">
        <v>3.0000000000000001E-5</v>
      </c>
    </row>
    <row r="88" spans="2:3" x14ac:dyDescent="0.35">
      <c r="B88" s="23">
        <v>1.3744400000000001</v>
      </c>
      <c r="C88" s="23">
        <v>2.5000000000000001E-4</v>
      </c>
    </row>
    <row r="89" spans="2:3" x14ac:dyDescent="0.35">
      <c r="B89" s="23">
        <v>1.3801399999999999</v>
      </c>
      <c r="C89" s="23">
        <v>0</v>
      </c>
    </row>
    <row r="90" spans="2:3" x14ac:dyDescent="0.35">
      <c r="B90" s="23">
        <v>1.40968</v>
      </c>
      <c r="C90" s="23">
        <v>0</v>
      </c>
    </row>
    <row r="91" spans="2:3" x14ac:dyDescent="0.35">
      <c r="B91" s="23">
        <v>1.4112199999999999</v>
      </c>
      <c r="C91" s="23">
        <v>0</v>
      </c>
    </row>
    <row r="92" spans="2:3" x14ac:dyDescent="0.35">
      <c r="B92" s="23">
        <v>1.42143</v>
      </c>
      <c r="C92" s="23">
        <v>3.0000000000000001E-5</v>
      </c>
    </row>
    <row r="93" spans="2:3" x14ac:dyDescent="0.35">
      <c r="B93" s="23">
        <v>1.44493</v>
      </c>
      <c r="C93" s="23">
        <v>1.009E-2</v>
      </c>
    </row>
    <row r="94" spans="2:3" x14ac:dyDescent="0.35">
      <c r="B94" s="23">
        <v>1.4488399999999999</v>
      </c>
      <c r="C94" s="23">
        <v>0</v>
      </c>
    </row>
    <row r="95" spans="2:3" x14ac:dyDescent="0.35">
      <c r="B95" s="23">
        <v>1.4684200000000001</v>
      </c>
      <c r="C95" s="23">
        <v>0</v>
      </c>
    </row>
    <row r="96" spans="2:3" x14ac:dyDescent="0.35">
      <c r="B96" s="23">
        <v>1.488</v>
      </c>
      <c r="C96" s="23">
        <v>0</v>
      </c>
    </row>
    <row r="97" spans="2:3" x14ac:dyDescent="0.35">
      <c r="B97" s="23">
        <v>1.5154099999999999</v>
      </c>
      <c r="C97" s="23">
        <v>0</v>
      </c>
    </row>
    <row r="98" spans="2:3" x14ac:dyDescent="0.35">
      <c r="B98" s="23">
        <v>1.5271600000000001</v>
      </c>
      <c r="C98" s="23">
        <v>0.83733000000000002</v>
      </c>
    </row>
    <row r="99" spans="2:3" x14ac:dyDescent="0.35">
      <c r="B99" s="23">
        <v>1.53891</v>
      </c>
      <c r="C99" s="23">
        <v>1.8E-3</v>
      </c>
    </row>
    <row r="100" spans="2:3" x14ac:dyDescent="0.35">
      <c r="B100" s="23">
        <v>1.5624</v>
      </c>
      <c r="C100" s="23">
        <v>0</v>
      </c>
    </row>
    <row r="101" spans="2:3" x14ac:dyDescent="0.35">
      <c r="B101" s="23">
        <v>1.58589</v>
      </c>
      <c r="C101" s="23">
        <v>1.3955500000000001</v>
      </c>
    </row>
    <row r="102" spans="2:3" x14ac:dyDescent="0.35">
      <c r="B102" s="23">
        <v>1.6328800000000001</v>
      </c>
      <c r="C102" s="23">
        <v>2.5000000000000001E-4</v>
      </c>
    </row>
    <row r="103" spans="2:3" x14ac:dyDescent="0.35">
      <c r="B103" s="23">
        <v>1.7268600000000001</v>
      </c>
      <c r="C103" s="23">
        <v>3.0000000000000001E-5</v>
      </c>
    </row>
    <row r="104" spans="2:3" x14ac:dyDescent="0.35">
      <c r="B104" s="23">
        <v>1.8012600000000001</v>
      </c>
      <c r="C104" s="23">
        <v>0.25779000000000002</v>
      </c>
    </row>
    <row r="105" spans="2:3" x14ac:dyDescent="0.35">
      <c r="B105" s="23">
        <v>1.82084</v>
      </c>
      <c r="C105" s="23">
        <v>0</v>
      </c>
    </row>
    <row r="106" spans="2:3" x14ac:dyDescent="0.35">
      <c r="B106" s="23">
        <v>1.89916</v>
      </c>
      <c r="C106" s="23">
        <v>0.42964999999999998</v>
      </c>
    </row>
    <row r="107" spans="2:3" x14ac:dyDescent="0.35">
      <c r="B107" s="23">
        <v>1.91482</v>
      </c>
      <c r="C107" s="23">
        <v>0</v>
      </c>
    </row>
    <row r="108" spans="2:3" x14ac:dyDescent="0.35">
      <c r="B108" s="23">
        <v>2.0087999999999999</v>
      </c>
      <c r="C108" s="23">
        <v>0</v>
      </c>
    </row>
    <row r="109" spans="2:3" x14ac:dyDescent="0.35">
      <c r="B109" s="23">
        <v>2.0753699999999999</v>
      </c>
      <c r="C109" s="23">
        <v>6.0510000000000001E-2</v>
      </c>
    </row>
    <row r="110" spans="2:3" x14ac:dyDescent="0.35">
      <c r="B110" s="23">
        <v>2.2124199999999998</v>
      </c>
      <c r="C110" s="23">
        <v>0.10086000000000001</v>
      </c>
    </row>
    <row r="111" spans="2:3" x14ac:dyDescent="0.35">
      <c r="B111" s="23">
        <v>2.3494700000000002</v>
      </c>
      <c r="C111" s="23">
        <v>1.0829999999999999E-2</v>
      </c>
    </row>
    <row r="112" spans="2:3" x14ac:dyDescent="0.35">
      <c r="B112" s="23">
        <v>2.5256799999999999</v>
      </c>
      <c r="C112" s="23">
        <v>1.805E-2</v>
      </c>
    </row>
    <row r="113" spans="2:4" x14ac:dyDescent="0.35">
      <c r="B113" s="23">
        <v>2.62358</v>
      </c>
      <c r="C113" s="23">
        <v>1.48E-3</v>
      </c>
    </row>
    <row r="114" spans="2:4" x14ac:dyDescent="0.35">
      <c r="B114" s="23">
        <v>2.8389500000000001</v>
      </c>
      <c r="C114" s="23">
        <v>2.4599999999999999E-3</v>
      </c>
    </row>
    <row r="115" spans="2:4" x14ac:dyDescent="0.35">
      <c r="B115" s="23">
        <v>2.8976799999999998</v>
      </c>
      <c r="C115" s="23">
        <v>1.4999999999999999E-4</v>
      </c>
    </row>
    <row r="116" spans="2:4" x14ac:dyDescent="0.35">
      <c r="B116" s="23">
        <v>3.1522100000000002</v>
      </c>
      <c r="C116" s="23">
        <v>2.0000000000000001E-4</v>
      </c>
    </row>
    <row r="117" spans="2:4" x14ac:dyDescent="0.35">
      <c r="C117" s="24">
        <f>SUM(C3:C116)</f>
        <v>99.999999999999986</v>
      </c>
    </row>
    <row r="118" spans="2:4" x14ac:dyDescent="0.35">
      <c r="C118" s="24"/>
    </row>
    <row r="123" spans="2:4" x14ac:dyDescent="0.35">
      <c r="B123" s="22" t="s">
        <v>9</v>
      </c>
      <c r="C123" s="22" t="s">
        <v>8</v>
      </c>
    </row>
    <row r="124" spans="2:4" x14ac:dyDescent="0.35">
      <c r="B124" s="45">
        <v>-1.86</v>
      </c>
      <c r="C124" s="25">
        <v>1.163E-2</v>
      </c>
    </row>
    <row r="125" spans="2:4" x14ac:dyDescent="0.35">
      <c r="B125" s="23">
        <v>-1.54674</v>
      </c>
      <c r="C125" s="25">
        <v>6.1929999999999999E-2</v>
      </c>
      <c r="D125" s="20">
        <f>C125+C124</f>
        <v>7.356E-2</v>
      </c>
    </row>
    <row r="126" spans="2:4" x14ac:dyDescent="0.35">
      <c r="B126" s="23">
        <v>-1.488</v>
      </c>
      <c r="C126" s="25">
        <v>6.9800000000000001E-3</v>
      </c>
      <c r="D126" s="20">
        <f>C126+D125</f>
        <v>8.054E-2</v>
      </c>
    </row>
    <row r="127" spans="2:4" x14ac:dyDescent="0.35">
      <c r="B127" s="23">
        <v>-1.2334700000000001</v>
      </c>
      <c r="C127" s="25">
        <v>0.28620000000000001</v>
      </c>
      <c r="D127" s="20">
        <f t="shared" ref="D127:D136" si="0">C127+D126</f>
        <v>0.36674000000000001</v>
      </c>
    </row>
    <row r="128" spans="2:4" x14ac:dyDescent="0.35">
      <c r="B128" s="23">
        <v>-1.2138899999999999</v>
      </c>
      <c r="C128" s="25">
        <v>3.7159999999999999E-2</v>
      </c>
      <c r="D128" s="20">
        <f t="shared" si="0"/>
        <v>0.40390000000000004</v>
      </c>
    </row>
    <row r="129" spans="2:4" x14ac:dyDescent="0.35">
      <c r="B129" s="23">
        <v>-0.93979000000000001</v>
      </c>
      <c r="C129" s="25">
        <v>0.17172000000000001</v>
      </c>
      <c r="D129" s="20">
        <f t="shared" si="0"/>
        <v>0.57562000000000002</v>
      </c>
    </row>
    <row r="130" spans="2:4" x14ac:dyDescent="0.35">
      <c r="B130" s="23">
        <v>-0.92020999999999997</v>
      </c>
      <c r="C130" s="25">
        <v>1.00837</v>
      </c>
      <c r="D130" s="20">
        <f t="shared" si="0"/>
        <v>1.58399</v>
      </c>
    </row>
    <row r="131" spans="2:4" x14ac:dyDescent="0.35">
      <c r="B131" s="23">
        <v>-0.66568000000000005</v>
      </c>
      <c r="C131" s="25">
        <v>0.60502</v>
      </c>
      <c r="D131" s="20">
        <f t="shared" si="0"/>
        <v>2.1890100000000001</v>
      </c>
    </row>
    <row r="132" spans="2:4" x14ac:dyDescent="0.35">
      <c r="B132" s="45">
        <v>-0.60694999999999999</v>
      </c>
      <c r="C132" s="46">
        <v>2.7092499999999999</v>
      </c>
      <c r="D132" s="47">
        <f t="shared" si="0"/>
        <v>4.8982600000000005</v>
      </c>
    </row>
    <row r="133" spans="2:4" x14ac:dyDescent="0.35">
      <c r="B133" s="23">
        <v>-0.39157999999999998</v>
      </c>
      <c r="C133" s="25">
        <v>1.6255500000000001</v>
      </c>
      <c r="D133" s="20">
        <f t="shared" si="0"/>
        <v>6.523810000000001</v>
      </c>
    </row>
    <row r="134" spans="2:4" x14ac:dyDescent="0.35">
      <c r="B134" s="23">
        <v>-0.29368</v>
      </c>
      <c r="C134" s="25">
        <v>5.5517200000000004</v>
      </c>
      <c r="D134" s="20">
        <f t="shared" si="0"/>
        <v>12.075530000000001</v>
      </c>
    </row>
    <row r="135" spans="2:4" x14ac:dyDescent="0.35">
      <c r="B135" s="23">
        <v>-0.11747</v>
      </c>
      <c r="C135" s="25">
        <v>3.3310300000000002</v>
      </c>
      <c r="D135" s="20">
        <f t="shared" si="0"/>
        <v>15.406560000000001</v>
      </c>
    </row>
    <row r="136" spans="2:4" x14ac:dyDescent="0.35">
      <c r="B136" s="23">
        <v>1.958E-2</v>
      </c>
      <c r="C136" s="25">
        <v>8.6776999999999997</v>
      </c>
      <c r="D136" s="20">
        <f t="shared" si="0"/>
        <v>24.08426</v>
      </c>
    </row>
    <row r="137" spans="2:4" x14ac:dyDescent="0.35">
      <c r="B137" s="23">
        <v>0.15662999999999999</v>
      </c>
      <c r="C137" s="25">
        <v>5.20662</v>
      </c>
    </row>
    <row r="138" spans="2:4" x14ac:dyDescent="0.35">
      <c r="B138" s="23">
        <v>0.22320000000000001</v>
      </c>
      <c r="C138" s="25">
        <v>1.16E-3</v>
      </c>
    </row>
    <row r="139" spans="2:4" x14ac:dyDescent="0.35">
      <c r="B139" s="23">
        <v>0.31718000000000002</v>
      </c>
      <c r="C139" s="25">
        <v>6.1900000000000002E-3</v>
      </c>
    </row>
    <row r="140" spans="2:4" x14ac:dyDescent="0.35">
      <c r="B140" s="23">
        <v>0.33284000000000002</v>
      </c>
      <c r="C140" s="25">
        <v>10.347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Sodre</dc:creator>
  <cp:lastModifiedBy>Eduardo Sodre</cp:lastModifiedBy>
  <dcterms:created xsi:type="dcterms:W3CDTF">2020-04-05T18:03:30Z</dcterms:created>
  <dcterms:modified xsi:type="dcterms:W3CDTF">2020-04-20T14:08:04Z</dcterms:modified>
</cp:coreProperties>
</file>